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10" yWindow="-120" windowWidth="19800" windowHeight="11760" activeTab="3"/>
  </bookViews>
  <sheets>
    <sheet name="ORÇAMENTO" sheetId="1" r:id="rId1"/>
    <sheet name="MEMORIAL CÁLCULO" sheetId="9" r:id="rId2"/>
    <sheet name="BDI" sheetId="7" r:id="rId3"/>
    <sheet name="CRON" sheetId="8" r:id="rId4"/>
    <sheet name="Plan1" sheetId="10" r:id="rId5"/>
  </sheets>
  <definedNames>
    <definedName name="_xlnm.Print_Area" localSheetId="2">BDI!$A$1:$I$53</definedName>
    <definedName name="_xlnm.Print_Area" localSheetId="3">CRON!$A$1:$O$40</definedName>
    <definedName name="_xlnm.Print_Area" localSheetId="1">'MEMORIAL CÁLCULO'!$A$1:$F$56</definedName>
    <definedName name="_xlnm.Print_Area" localSheetId="0">ORÇAMENTO!$A$1:$H$83</definedName>
    <definedName name="NCOMPOSICOES">3</definedName>
    <definedName name="NCOTACOES">15</definedName>
    <definedName name="ORÇAMENTO.BancoRef" hidden="1">ORÇAMENTO!#REF!</definedName>
    <definedName name="REFERENCIA.Descricao" hidden="1">IF(ISNUMBER(ORÇAMENTO!$G1),OFFSET(INDIRECT(ORÇAMENTO.BancoRef),ORÇAMENTO!$G1-1,3,1),ORÇAMENTO!$G1)</definedName>
    <definedName name="REFERENCIA.Unidade" hidden="1">IF(ISNUMBER(ORÇAMENTO!$G1),OFFSET(INDIRECT(ORÇAMENTO.BancoRef),ORÇAMENTO!$G1-1,4,1),"-")</definedName>
  </definedNames>
  <calcPr calcId="145621"/>
</workbook>
</file>

<file path=xl/calcChain.xml><?xml version="1.0" encoding="utf-8"?>
<calcChain xmlns="http://schemas.openxmlformats.org/spreadsheetml/2006/main">
  <c r="H19" i="1" l="1"/>
  <c r="H14" i="1" l="1"/>
  <c r="H69" i="1" l="1"/>
  <c r="H63" i="1"/>
  <c r="H64" i="1"/>
  <c r="H62" i="1"/>
  <c r="H54" i="1"/>
  <c r="H55" i="1"/>
  <c r="H56" i="1"/>
  <c r="H57" i="1"/>
  <c r="H59" i="1" s="1"/>
  <c r="H53" i="1"/>
  <c r="H45" i="1"/>
  <c r="H46" i="1"/>
  <c r="H47" i="1"/>
  <c r="H48" i="1"/>
  <c r="H44" i="1"/>
  <c r="H33" i="1"/>
  <c r="H35" i="1"/>
  <c r="H36" i="1"/>
  <c r="H37" i="1"/>
  <c r="H32" i="1"/>
  <c r="H27" i="1"/>
  <c r="H20" i="1"/>
  <c r="H21" i="1"/>
  <c r="H22" i="1"/>
  <c r="L84" i="1"/>
  <c r="H66" i="1" l="1"/>
  <c r="H50" i="1"/>
  <c r="C34" i="9"/>
  <c r="B34" i="9"/>
  <c r="B33" i="9"/>
  <c r="C33" i="9"/>
  <c r="C32" i="9"/>
  <c r="B32" i="9"/>
  <c r="C50" i="9"/>
  <c r="C49" i="9"/>
  <c r="B50" i="9"/>
  <c r="B49" i="9"/>
  <c r="C45" i="9"/>
  <c r="C46" i="9"/>
  <c r="C44" i="9"/>
  <c r="B45" i="9"/>
  <c r="B46" i="9"/>
  <c r="B44" i="9"/>
  <c r="C39" i="9"/>
  <c r="C40" i="9"/>
  <c r="C41" i="9"/>
  <c r="C38" i="9"/>
  <c r="B38" i="9"/>
  <c r="B39" i="9"/>
  <c r="B40" i="9"/>
  <c r="B41" i="9"/>
  <c r="B37" i="9"/>
  <c r="B22" i="9"/>
  <c r="B23" i="9"/>
  <c r="B24" i="9"/>
  <c r="B25" i="9"/>
  <c r="B26" i="9"/>
  <c r="B27" i="9"/>
  <c r="B28" i="9"/>
  <c r="B21" i="9"/>
  <c r="C18" i="9"/>
  <c r="B18" i="9"/>
  <c r="G39" i="1"/>
  <c r="H39" i="1" s="1"/>
  <c r="F39" i="1"/>
  <c r="G34" i="1" l="1"/>
  <c r="H34" i="1" s="1"/>
  <c r="H41" i="1" s="1"/>
  <c r="D23" i="9"/>
  <c r="C23" i="9"/>
  <c r="G38" i="1"/>
  <c r="H38" i="1" s="1"/>
  <c r="D27" i="9"/>
  <c r="C13" i="9"/>
  <c r="C15" i="9"/>
  <c r="C12" i="9"/>
  <c r="B13" i="9"/>
  <c r="B14" i="9"/>
  <c r="B15" i="9"/>
  <c r="B12" i="9"/>
  <c r="C9" i="9"/>
  <c r="B9" i="9"/>
  <c r="G70" i="1"/>
  <c r="H70" i="1" s="1"/>
  <c r="H72" i="1" s="1"/>
  <c r="D50" i="9"/>
  <c r="F36" i="1" l="1"/>
  <c r="F64" i="1" l="1"/>
  <c r="F70" i="1" l="1"/>
  <c r="F23" i="1" l="1"/>
  <c r="F24" i="1"/>
  <c r="F25" i="1"/>
  <c r="F26" i="1"/>
  <c r="F27" i="1"/>
  <c r="H29" i="1" l="1"/>
  <c r="F29" i="1"/>
  <c r="F45" i="1"/>
  <c r="L29" i="1" l="1"/>
  <c r="C19" i="8"/>
  <c r="F57" i="1"/>
  <c r="F30" i="1"/>
  <c r="F31" i="1"/>
  <c r="F22" i="1"/>
  <c r="O16" i="1"/>
  <c r="F47" i="1" l="1"/>
  <c r="F48" i="1"/>
  <c r="F19" i="1" l="1"/>
  <c r="F20" i="1"/>
  <c r="F21" i="1"/>
  <c r="F32" i="1"/>
  <c r="F33" i="1"/>
  <c r="F34" i="1"/>
  <c r="F35" i="1"/>
  <c r="F37" i="1"/>
  <c r="F38" i="1"/>
  <c r="F40" i="1"/>
  <c r="F41" i="1"/>
  <c r="F42" i="1"/>
  <c r="F43" i="1"/>
  <c r="F44" i="1"/>
  <c r="F46" i="1"/>
  <c r="F49" i="1"/>
  <c r="F50" i="1"/>
  <c r="F51" i="1"/>
  <c r="F52" i="1"/>
  <c r="F53" i="1"/>
  <c r="F54" i="1"/>
  <c r="F55" i="1"/>
  <c r="F56" i="1"/>
  <c r="F58" i="1"/>
  <c r="F59" i="1"/>
  <c r="F60" i="1"/>
  <c r="F61" i="1"/>
  <c r="F62" i="1"/>
  <c r="F63" i="1"/>
  <c r="F65" i="1"/>
  <c r="F66" i="1"/>
  <c r="F67" i="1"/>
  <c r="F68" i="1"/>
  <c r="F69" i="1"/>
  <c r="C29" i="8" s="1"/>
  <c r="J30" i="8" s="1"/>
  <c r="F14" i="1"/>
  <c r="C21" i="8" l="1"/>
  <c r="H22" i="8" s="1"/>
  <c r="H24" i="1"/>
  <c r="C25" i="8"/>
  <c r="C27" i="8" l="1"/>
  <c r="G28" i="8" s="1"/>
  <c r="H26" i="8"/>
  <c r="H32" i="8" s="1"/>
  <c r="H33" i="8" s="1"/>
  <c r="H34" i="8" s="1"/>
  <c r="G26" i="8"/>
  <c r="C17" i="8"/>
  <c r="O72" i="1"/>
  <c r="K72" i="1"/>
  <c r="P69" i="1"/>
  <c r="O66" i="1"/>
  <c r="P66" i="1" s="1"/>
  <c r="K66" i="1"/>
  <c r="L66" i="1" s="1"/>
  <c r="O59" i="1"/>
  <c r="P59" i="1" s="1"/>
  <c r="K59" i="1"/>
  <c r="L59" i="1" s="1"/>
  <c r="S50" i="1"/>
  <c r="O50" i="1"/>
  <c r="K50" i="1"/>
  <c r="S41" i="1"/>
  <c r="T41" i="1" s="1"/>
  <c r="O41" i="1"/>
  <c r="P41" i="1" s="1"/>
  <c r="K41" i="1"/>
  <c r="L41" i="1" s="1"/>
  <c r="S24" i="1"/>
  <c r="T24" i="1" s="1"/>
  <c r="O24" i="1"/>
  <c r="P24" i="1" s="1"/>
  <c r="K24" i="1"/>
  <c r="F28" i="8" l="1"/>
  <c r="L24" i="1"/>
  <c r="K74" i="1"/>
  <c r="O74" i="1"/>
  <c r="S72" i="1" l="1"/>
  <c r="Y75" i="1" l="1"/>
  <c r="AA5" i="1" s="1"/>
  <c r="I22" i="8" l="1"/>
  <c r="I32" i="8" s="1"/>
  <c r="I33" i="8" s="1"/>
  <c r="I34" i="8" s="1"/>
  <c r="G20" i="8"/>
  <c r="G32" i="8" s="1"/>
  <c r="G33" i="8" s="1"/>
  <c r="G34" i="8" s="1"/>
  <c r="F18" i="8"/>
  <c r="F32" i="8" s="1"/>
  <c r="F33" i="8" s="1"/>
  <c r="F34" i="8" s="1"/>
  <c r="E18" i="8"/>
  <c r="E32" i="8" s="1"/>
  <c r="E33" i="8" s="1"/>
  <c r="E34" i="8" s="1"/>
  <c r="H16" i="1" l="1"/>
  <c r="H74" i="1" s="1"/>
  <c r="H75" i="1" l="1"/>
  <c r="H76" i="1" s="1"/>
  <c r="K93" i="1"/>
  <c r="C15" i="8"/>
  <c r="W75" i="1"/>
  <c r="T16" i="1"/>
  <c r="P16" i="1"/>
  <c r="L16" i="1"/>
  <c r="C23" i="8" l="1"/>
  <c r="J24" i="8" s="1"/>
  <c r="J32" i="8" s="1"/>
  <c r="J33" i="8" s="1"/>
  <c r="J34" i="8" s="1"/>
  <c r="D16" i="8"/>
  <c r="D32" i="8" s="1"/>
  <c r="S66" i="1"/>
  <c r="T66" i="1" s="1"/>
  <c r="P50" i="1"/>
  <c r="L50" i="1"/>
  <c r="T50" i="1"/>
  <c r="S59" i="1"/>
  <c r="L72" i="1"/>
  <c r="P72" i="1"/>
  <c r="T72" i="1"/>
  <c r="AA75" i="1"/>
  <c r="AA4" i="1"/>
  <c r="C32" i="8" l="1"/>
  <c r="C33" i="8" s="1"/>
  <c r="C34" i="8" s="1"/>
  <c r="U32" i="8"/>
  <c r="D33" i="8"/>
  <c r="D34" i="8" s="1"/>
  <c r="T59" i="1"/>
  <c r="S74" i="1"/>
  <c r="C27" i="9"/>
  <c r="T74" i="1" l="1"/>
  <c r="L74" i="1"/>
  <c r="P74" i="1"/>
  <c r="L81" i="1"/>
  <c r="AA3" i="1"/>
  <c r="V8" i="1" s="1"/>
  <c r="C21" i="9"/>
  <c r="C31" i="9"/>
  <c r="C33" i="1"/>
  <c r="C35" i="1"/>
  <c r="C37" i="9"/>
  <c r="C44" i="1"/>
  <c r="C32" i="1"/>
  <c r="C53" i="1"/>
  <c r="C21" i="1"/>
  <c r="C24" i="9"/>
</calcChain>
</file>

<file path=xl/sharedStrings.xml><?xml version="1.0" encoding="utf-8"?>
<sst xmlns="http://schemas.openxmlformats.org/spreadsheetml/2006/main" count="488" uniqueCount="266">
  <si>
    <t>Código Item</t>
  </si>
  <si>
    <t>Serviços (S.C.P.)</t>
  </si>
  <si>
    <t xml:space="preserve">Unid. </t>
  </si>
  <si>
    <t xml:space="preserve"> Quantidade</t>
  </si>
  <si>
    <t>M</t>
  </si>
  <si>
    <t>DESCRIÇÃO</t>
  </si>
  <si>
    <t>Item</t>
  </si>
  <si>
    <t>1.1</t>
  </si>
  <si>
    <t>ITEM</t>
  </si>
  <si>
    <t>1.0</t>
  </si>
  <si>
    <t>M2</t>
  </si>
  <si>
    <t>SERVIÇOS COMPLEMENTARES</t>
  </si>
  <si>
    <t>1.2</t>
  </si>
  <si>
    <t>1.3</t>
  </si>
  <si>
    <t>________________________________________________</t>
  </si>
  <si>
    <t>SERVIÇOS PRELIMINARES</t>
  </si>
  <si>
    <t>1.1.1</t>
  </si>
  <si>
    <t>1.2.1</t>
  </si>
  <si>
    <t>1.2.2</t>
  </si>
  <si>
    <t>1.4</t>
  </si>
  <si>
    <t>1.5</t>
  </si>
  <si>
    <t>TOTAL DO ITEM 1.5</t>
  </si>
  <si>
    <t>1.6</t>
  </si>
  <si>
    <t>1.6.1</t>
  </si>
  <si>
    <t>TOTAL DO ITEM 1.6</t>
  </si>
  <si>
    <t>1.7</t>
  </si>
  <si>
    <t>1.7.2</t>
  </si>
  <si>
    <t>1.8</t>
  </si>
  <si>
    <t>1.8.1</t>
  </si>
  <si>
    <t>TOTAL DO ITEM 1.8</t>
  </si>
  <si>
    <t>TOTAL DO ITEM 1.1</t>
  </si>
  <si>
    <t>___________________________________________________</t>
  </si>
  <si>
    <t>OBRA:</t>
  </si>
  <si>
    <t>OBRA: REFORMA ESCOLA CRECHE CRUZEIRO DE CIMA</t>
  </si>
  <si>
    <t>ESTUTURA</t>
  </si>
  <si>
    <t>M3</t>
  </si>
  <si>
    <t>ALVENARIA</t>
  </si>
  <si>
    <t>REVESTIMENTO E PISO</t>
  </si>
  <si>
    <t>COBERTURA E FORRO</t>
  </si>
  <si>
    <t>1.6.2</t>
  </si>
  <si>
    <t>1.6.3</t>
  </si>
  <si>
    <t>1.6.4</t>
  </si>
  <si>
    <t>1.6.5</t>
  </si>
  <si>
    <t>UN</t>
  </si>
  <si>
    <t>ESQUADRIAS</t>
  </si>
  <si>
    <t>INSTALAÇÕES ELÉTRICA, HIDRÁULICA E SANITÁRIA</t>
  </si>
  <si>
    <t>PINTURA</t>
  </si>
  <si>
    <t>L</t>
  </si>
  <si>
    <t>ARQUITETA E URBANISTA</t>
  </si>
  <si>
    <t>MARIA TEREZA ZUCOLOTO MATOS</t>
  </si>
  <si>
    <t xml:space="preserve"> Preço Unit. (sem BDI)</t>
  </si>
  <si>
    <t xml:space="preserve"> Preço Unit. (com BDI)</t>
  </si>
  <si>
    <t>CAU: A109405-0</t>
  </si>
  <si>
    <t>LOCAL: NATIVIDADE/RJ</t>
  </si>
  <si>
    <t>REFORMA ESCOLA CRECHE CRUZEIRO DE CIMA</t>
  </si>
  <si>
    <t>VALOR (R$)</t>
  </si>
  <si>
    <t>ESTRUTURA</t>
  </si>
  <si>
    <t xml:space="preserve">INSTALAÇÕES ELÉTRICA, HIDRÁULICA E SANITÁRIAS </t>
  </si>
  <si>
    <t>PRAZO DE EXECUÇÃO: 360 DIAS</t>
  </si>
  <si>
    <t>1                  30 DIAS</t>
  </si>
  <si>
    <t>4                  120 DIAS</t>
  </si>
  <si>
    <t>5                  150 DIAS</t>
  </si>
  <si>
    <t>6                  180 DIAS</t>
  </si>
  <si>
    <t>7                  210 DIAS</t>
  </si>
  <si>
    <t>8                  240 DIAS</t>
  </si>
  <si>
    <t>9                  270 DIAS</t>
  </si>
  <si>
    <t>10                  300 DIAS</t>
  </si>
  <si>
    <t>11                  330 DIAS</t>
  </si>
  <si>
    <t>12                  360 DIAS</t>
  </si>
  <si>
    <t>OBRA:  REFORMA DA ESCOLA CRECHE CRUZEIRO DE CIMA</t>
  </si>
  <si>
    <t>Conforme legislação tributária municipal,  percentual de base de cálculo para ISS:</t>
  </si>
  <si>
    <t>Alíquota do ISS (entre 2% e 5%):</t>
  </si>
  <si>
    <t>BDI</t>
  </si>
  <si>
    <t>TIPO DE OBRA</t>
  </si>
  <si>
    <t>Construção e Reforma de Edifícios</t>
  </si>
  <si>
    <t>Itens</t>
  </si>
  <si>
    <t>Siglas</t>
  </si>
  <si>
    <t>%
Adotado</t>
  </si>
  <si>
    <t>Adminstração Central</t>
  </si>
  <si>
    <t>AC</t>
  </si>
  <si>
    <t>SG</t>
  </si>
  <si>
    <t>R</t>
  </si>
  <si>
    <t>DF</t>
  </si>
  <si>
    <t>CP</t>
  </si>
  <si>
    <t>ISS</t>
  </si>
  <si>
    <t>CPRB</t>
  </si>
  <si>
    <t>BDI PAD</t>
  </si>
  <si>
    <t>BDI DES</t>
  </si>
  <si>
    <t>Seguro e Garantia</t>
  </si>
  <si>
    <t>Risco</t>
  </si>
  <si>
    <t>Despesas Financeiras</t>
  </si>
  <si>
    <t>Lucro</t>
  </si>
  <si>
    <t>Tributos (impostos COFINS 3%, E PIS 0,65%)</t>
  </si>
  <si>
    <t>Tributos (ISS)</t>
  </si>
  <si>
    <t>Tributos (Contirbuição Previdenciária sobre a receita Bruta - 0% ou 4,5% - Desoneraçã)</t>
  </si>
  <si>
    <t>BDI SEM desoneração (Fórmula Acórdão TCU)</t>
  </si>
  <si>
    <t>BDI COM desoneração</t>
  </si>
  <si>
    <t>Os valores de BDI foram calculados com o emprego da fórmula:</t>
  </si>
  <si>
    <t xml:space="preserve">BDI = </t>
  </si>
  <si>
    <t>(1 - CP - ISS - CRPB)</t>
  </si>
  <si>
    <t>(1+ AC + S + R +G) *(1 + DF)*(1+L)</t>
  </si>
  <si>
    <t>Declaro para os devidos fins que, coforme legislação tributária municipal, a base de cálculo deste tipo de obra corresponde à 5%, com a respectiva alíquota de 5%.</t>
  </si>
  <si>
    <t>Declaro para os devidos fins que o regime de Contribuição Previdenciária sobre a Receita Bruta adotado para elaboração do orçamento foi COM Desoneração. E que esta é a alternativa mais adequada para a Administração Pública.</t>
  </si>
  <si>
    <t>Observações:</t>
  </si>
  <si>
    <t>2                    60 DIAS</t>
  </si>
  <si>
    <t>3                    90 DIAS</t>
  </si>
  <si>
    <t>Quantidade</t>
  </si>
  <si>
    <t>Memória de Cálculo</t>
  </si>
  <si>
    <t>Ban. Mas e Fem: 1,80 x 4,22 = 7,596 m²</t>
  </si>
  <si>
    <t>Área = 60,65 m²</t>
  </si>
  <si>
    <t>Porta Cabine Sanitária : 3 unidades</t>
  </si>
  <si>
    <t>_________________________________________________________
MARIA TERREZA ZUCOLOTO MATOS
ARQUITETA E URBANISTA
CAU: A109405-0</t>
  </si>
  <si>
    <t>REVESTIMENTO CERÂMICO PARA PAREDES INTERNAS COM PLACAS TIPO ESMALTADA EXTRA DE DIMENSÕES 20X20 CM APLICADAS EM AMBIENTES DE ÁREA MAIOR QUE 5 M² NA ALTURA INTEIRA DAS PAREDES. AF_06/2014</t>
  </si>
  <si>
    <t>San. Func.: 02 unidades
San. Fem.: 02 unidades
San. Masc.: 02 unidades</t>
  </si>
  <si>
    <t>BOLETIM DE MEDIÇÃO 01</t>
  </si>
  <si>
    <t>PERÍODO DE MEDIÇÃO</t>
  </si>
  <si>
    <t>Preço Total</t>
  </si>
  <si>
    <t>%</t>
  </si>
  <si>
    <t>BOLETIM DE MEDIÇÃO 02</t>
  </si>
  <si>
    <t>ESQUADRIA</t>
  </si>
  <si>
    <t>INST. ELÉTRICA, HIDRÁULICA E SANITÁRIA</t>
  </si>
  <si>
    <t>Cozinha: 1,2 m²</t>
  </si>
  <si>
    <t>Valor =1,2 x 23,94
Valor = R$ 28,73</t>
  </si>
  <si>
    <t>BOLETIM DE MEDIÇÃO 03</t>
  </si>
  <si>
    <t>RERRATIFICAÇÃO DE PLANILHA ORÇAMENTÁRIA</t>
  </si>
  <si>
    <t>Valor reduzido:</t>
  </si>
  <si>
    <t>Valor ancrescido:</t>
  </si>
  <si>
    <t>Valor novo:</t>
  </si>
  <si>
    <t xml:space="preserve">VALOR TOTAL (ATUALIZADO): </t>
  </si>
  <si>
    <t>Quant. Reduzida</t>
  </si>
  <si>
    <t>Valor 
Reduzido (R$)</t>
  </si>
  <si>
    <t>Quant. Acrescida</t>
  </si>
  <si>
    <t>Valor 
Acrescido (R$)</t>
  </si>
  <si>
    <t>Quant. Nova</t>
  </si>
  <si>
    <t>Valor 
Novo (R$)</t>
  </si>
  <si>
    <t>Valor 
Reduzido</t>
  </si>
  <si>
    <t>Valor 
Acrescido</t>
  </si>
  <si>
    <t>Valor 
Novo</t>
  </si>
  <si>
    <t>Valor Licitado:</t>
  </si>
  <si>
    <t>check list</t>
  </si>
  <si>
    <t>pintura da escada com tinta de piso</t>
  </si>
  <si>
    <t>pintura do abrigo de gás</t>
  </si>
  <si>
    <t>pintura guarda corpo da escada</t>
  </si>
  <si>
    <t xml:space="preserve">pintura da escola </t>
  </si>
  <si>
    <t>pintura banheiro diretora</t>
  </si>
  <si>
    <t>pintura lavandeira, cozinha, despe.</t>
  </si>
  <si>
    <t>pintura muro da frente</t>
  </si>
  <si>
    <t>lavatórios de canto 2un.</t>
  </si>
  <si>
    <t>torneiras cromadas de mesa p lavatorio bh</t>
  </si>
  <si>
    <t>barras de apoio para sanitários</t>
  </si>
  <si>
    <t>barra de apoio sanitário funcionarios</t>
  </si>
  <si>
    <t>luminária hermética na cozinha (02) e( 01) despensa</t>
  </si>
  <si>
    <t>lampada tubular 3un</t>
  </si>
  <si>
    <t>lampada bulbo 25un</t>
  </si>
  <si>
    <t>chuveiro elétrico 3uni</t>
  </si>
  <si>
    <t>placa de obra</t>
  </si>
  <si>
    <t>contapiso na varanda</t>
  </si>
  <si>
    <t xml:space="preserve">Piso ceramico Despensa: 4,20 m²
Cozinha: 11,90 m²
Varanda: 17,60 m²
Varanda: 18,44 m²
Refeitório: 47,15 m²
San. Func.: 4,05 m² 
San. Fem.: 7,80 m²
San. Masc.:  7,80 m²
Lavanderia: 9,70 m²
Total: 128,64 m²
</t>
  </si>
  <si>
    <t xml:space="preserve">Revstimento Altura do revestimento: 1,80 m
San. Fun.: (1,23+0,60+1,16+2+0,34+0,85+0,10+0,50) x 1,80 = 12,204 m²
1,20 x 0,80 = 0,96 m²
San. Fem.: (3,47+0,57+0,57+3,47+0,10+1,74) x 1,80 =  17,856 m² 
1,50 x 0,80 = 1,2 m²
San. Masc.: (3,47+0,73+0,02+3,47+1,35+0,10) x 1,80 = 16,452 m² 
1,50 x 0,80 = 1,2 m²
</t>
  </si>
  <si>
    <t>verificar os forros 
Refeitório: 5,04 m²
Varanda : 17,60 m²
Sala 02: 17,60</t>
  </si>
  <si>
    <t xml:space="preserve">      </t>
  </si>
  <si>
    <t>Mola na porta da cozinha e da despensa</t>
  </si>
  <si>
    <t>TOTAL</t>
  </si>
  <si>
    <t>INST. ELÉTRICA, HIDRÁULICA SANITÁRIA</t>
  </si>
  <si>
    <t>TOTAL GERAL</t>
  </si>
  <si>
    <t>1.2.3</t>
  </si>
  <si>
    <t>1.2.4</t>
  </si>
  <si>
    <t>Código Item SINAP/EMOP</t>
  </si>
  <si>
    <t>REMOCAO DE PLACAS DE PISO VINILICO OU DE BORRACHA SINTETICA</t>
  </si>
  <si>
    <t>05.001.0073-0</t>
  </si>
  <si>
    <t>REMOCAO DE CARPETE OU TAPETE COLADO NO PISO,INCLUSIVE LIMPEZA DE RESIDUO DE COLA COM PALHA DE ACO</t>
  </si>
  <si>
    <t>05.001.0080-0</t>
  </si>
  <si>
    <t>DIVISORIA SANITÁRIA, TIPO CABINE, EM GRANITO CINZA POLIDO, ESP = 3CM, ASSENTADO COM ARGAMASSA COLANTE AC III-E, EXCLUSIVE FERRAGENS. AF_01/2021</t>
  </si>
  <si>
    <t>REMOCAO CUIDADOSA DE DIVISORIA DE GRANITO</t>
  </si>
  <si>
    <t>05.001.0100-0</t>
  </si>
  <si>
    <t>Piso podotátil = 0,40x0,40m = 0,16m² X 205un. = 32,80m²</t>
  </si>
  <si>
    <t>11.016.0003-0</t>
  </si>
  <si>
    <t>ESTRUTURA METALICA PARA COBERTURA DE GALPAO EM ARCO OU EM DUAS OU MAIS AGUAS,COM TRELICAS,TERCAS,TIRANTES,ETC,SOBRE APOIOS(EXCLUSIVE ESTES)PARA CARGA DE COBERTURA DE FIBROCIMENTO OU METALICA,VAOS ATE 15M,CONSIDERANDO AS PERDAS E UMA DEMAO DE PINTURA ANTIOXIDO,EXCLUSIVE COBERTURA E ACESSORIOS.FORNECIMENTO E MONTAGEM</t>
  </si>
  <si>
    <t xml:space="preserve">Berçário:
Volume = 1,40 x 1,10 x 0,15 = 0,231 m³
</t>
  </si>
  <si>
    <t xml:space="preserve"> Fem: 1,80 x 0,42 = 0,756 m²       +       0.15x1.80 = 0.27m²
total= 1,026m²</t>
  </si>
  <si>
    <t>PEITORIL LINEAR EM GRANITO OU MÁRMORE, L = 15CM, COMPRIMENTO DE ATÉ 2M, ASSENTADO COM ARGAMASSA 1:6 COM ADITIVO. AF_11/2020</t>
  </si>
  <si>
    <t>Berçário: 1.40m</t>
  </si>
  <si>
    <t>1.40</t>
  </si>
  <si>
    <t>1.3.1</t>
  </si>
  <si>
    <t>TOTAL DO ITEM 1.2</t>
  </si>
  <si>
    <t>94570</t>
  </si>
  <si>
    <t>JANELA DE ALUMÍNIO DE CORRER COM 2 FOLHAS PARA VIDROS, COM VIDROS, BATENTE, ACABAMENTO COM ACETATO OU BRILHANTE E FERRAGENS. EXCLUSIVE ALIZAR E CONTRAMARCO. FORNECIMENTO E INSTALAÇÃO. AF_12/2019</t>
  </si>
  <si>
    <t>Banh. Fem.: 1.00x0.60 = 0.60m²
Banh. Mac.:  1.00x0.60 = 0.60m²
total: 1,20m²</t>
  </si>
  <si>
    <t xml:space="preserve">
Varanda: 18,44 m²
San. Fem.: 7,80 m²
Total: 26,24 m²
</t>
  </si>
  <si>
    <t xml:space="preserve">
Altura do revestimento: 1,80 m
San. Fem.: (3,47+2,64) x 1,80 =  10,99m²
Total: 10,99m²
</t>
  </si>
  <si>
    <t xml:space="preserve">
Varanda: 18,44 m²
San. Fem.: 10,99 +7,80  = 18,79m²
</t>
  </si>
  <si>
    <t>Banheiro Fem : 1.00 x 0.60 =0,60m²
Banheiro Masc: 1,00 x0,060 = 0,60m²
Total: 1,20 m²</t>
  </si>
  <si>
    <t>Playground: 2 x (1m x 1,2m) = 2,4m²
Entrada: 1,1m x 1,6m = 1,76 m²
Total: 4,16 m²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</si>
  <si>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</si>
  <si>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</si>
  <si>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</si>
  <si>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</si>
  <si>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</si>
  <si>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</si>
  <si>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</si>
  <si>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</si>
  <si>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1.5.1</t>
  </si>
  <si>
    <t>1.5.4</t>
  </si>
  <si>
    <t xml:space="preserve">
Varanda : 26,00 m²
</t>
  </si>
  <si>
    <t>Calha cobertura refeitório =5,84m</t>
  </si>
  <si>
    <t>1.5.2</t>
  </si>
  <si>
    <t>1.5.3</t>
  </si>
  <si>
    <t>TOTAL DO ITEM 1.3</t>
  </si>
  <si>
    <t>TOTAL DO ITEM 1.4</t>
  </si>
  <si>
    <t xml:space="preserve">
Varanda:
- Altura de Pintura: 1,66 m
Área = 7,22 x 1,66 + 2 x 1,66 = 15,305 m²
Varanda:
- Altura de Pintura: 2,77 m
Área = 1,52 x 2,77 + 2,52 x 2,77 + 2,09 x 2,77 = 16,980 m²
</t>
  </si>
  <si>
    <t>1.7.1</t>
  </si>
  <si>
    <t>área da rampa acessibilidade- 2,78m²</t>
  </si>
  <si>
    <t xml:space="preserve">Área = 2 ,40x 1,20m = 2,88 m²= </t>
  </si>
  <si>
    <t>Escada : 11,14m²</t>
  </si>
  <si>
    <t xml:space="preserve">Playground: 01 unidades
Entrada: 01 unidade
</t>
  </si>
  <si>
    <t xml:space="preserve">San. Func.: 01 unidades
</t>
  </si>
  <si>
    <t>95625</t>
  </si>
  <si>
    <t>APLICAÇÃO MANUAL DE TINTA LÁTEX ACRÍLICA EM SUPERFÍCIES INTERNAS DE SACADA DE EDIFÍCIOS DE MÚLTIPLOS PAVIMENTOS, DUAS DEMÃOS. AF_11/2016</t>
  </si>
  <si>
    <t>100866</t>
  </si>
  <si>
    <t>BARRA DE APOIO RETA, EM ACO INOX POLIDO, COMPRIMENTO 60CM, FIXADA NA PAREDE - FORNECIMENTO E INSTALAÇÃO. AF_01/2020</t>
  </si>
  <si>
    <t>1.7.3</t>
  </si>
  <si>
    <t>Porta San. Fem.: 02 unidades
Porta San. Masc.: 02 unidades</t>
  </si>
  <si>
    <t>1.8.2</t>
  </si>
  <si>
    <t>TOTAL DO ITEM 1.7</t>
  </si>
  <si>
    <t xml:space="preserve">TOTAL: </t>
  </si>
  <si>
    <t>BDI: 26,72%</t>
  </si>
  <si>
    <t>97104</t>
  </si>
  <si>
    <t>EXECUÇÃO DE PAVIMENTO DE CONCRETO SIMPLES (PCS), FCK = 40 MPA, CAMADA COM ESPESSURA DE 15,0 CM. AF_11/2017</t>
  </si>
  <si>
    <t xml:space="preserve">TOTAL GERAL </t>
  </si>
  <si>
    <t>TOTAL GERAL COM BDI</t>
  </si>
  <si>
    <t>BDI: 26.72%</t>
  </si>
  <si>
    <t>BDI 26,72%</t>
  </si>
  <si>
    <t>REFERÊNCIA: SINAPI 05/2023(DES.)      
                 EMOP (05/2023)</t>
  </si>
  <si>
    <t>103689</t>
  </si>
  <si>
    <t>FORNECIMENTO E INSTALAÇÃO DE PLACA DE OBRA COM CHAPA GALVANIZADA E ESTRUTURA DE MADEIRA. AF_03/2022_PS</t>
  </si>
  <si>
    <t>102491</t>
  </si>
  <si>
    <t>PINTURA DE PISO COM TINTA ACRÍLICA, APLICAÇÃO MANUAL, 2 DEMÃOS, INCLUSO FUNDO PREPARADOR. AF_05/2021</t>
  </si>
  <si>
    <t xml:space="preserve">Escada: 
Piso = 15 x 0,28 x 0,9 + 16 x 0,17 x 0,9 =  6,228 m²
</t>
  </si>
  <si>
    <t>100867</t>
  </si>
  <si>
    <t>BARRA DE APOIO RETA, EM ACO INOX POLIDO, COMPRIMENTO 70 CM,  FIXADA NA PAREDE - FORNECIMENTO E INSTALAÇÃO. AF_01/2020</t>
  </si>
  <si>
    <t>100868</t>
  </si>
  <si>
    <t>BARRA DE APOIO RETA, EM ACO INOX POLIDO, COMPRIMENTO 80 CM,  FIXADA NA PAREDE - FORNECIMENTO E INSTALAÇÃO. AF_01/2020</t>
  </si>
  <si>
    <t>100705</t>
  </si>
  <si>
    <t>TARJETA TIPO LIVRE/OCUPADO PARA PORTA DE BANHEIRO. AF_12/2019</t>
  </si>
  <si>
    <t>91338</t>
  </si>
  <si>
    <t>PORTA DE ALUMÍNIO DE ABRIR COM LAMBRI, COM GUARNIÇÃO, FIXAÇÃO COM PARAFUSOS - FORNECIMENTO E INSTALAÇÃO. AF_12/2019</t>
  </si>
  <si>
    <t>100704</t>
  </si>
  <si>
    <t>PORTA CADEADO ZINCADO OXIDADO PRETO COM CADEADO DE AÇO INOX, LARGURA DE *50* MM. AF_12/2019</t>
  </si>
  <si>
    <t>94273</t>
  </si>
  <si>
    <t>ASSENTAMENTO DE GUIA (MEIO-FIO) EM TRECHO RETO, CONFECCIONADA EM CONCRETO PRÉ-FABRICADO, DIMENSÕES 100X15X13X30 CM (COMPRIMENTO X BASE INFERIOR X BASE SUPERIOR X ALTURA), PARA VIAS URBANAS (USO VIÁRIO). AF_06/2016</t>
  </si>
  <si>
    <t xml:space="preserve">Comprimento = 60,59 m
</t>
  </si>
  <si>
    <t>94227</t>
  </si>
  <si>
    <t>CALHA EM CHAPA DE AÇO GALVANIZADO NÚMERO 24, DESENVOLVIMENTO DE 33 CM, INCLUSO TRANSPORTE VERTICAL. AF_07/2019</t>
  </si>
  <si>
    <t>96111</t>
  </si>
  <si>
    <t>FORRO EM RÉGUAS DE PVC, FRISADO, PARA AMBIENTES RESIDENCIAIS, INCLUSIVE ESTRUTURA DE FIXAÇÃO. AF_05/2017_PS</t>
  </si>
  <si>
    <t>104658</t>
  </si>
  <si>
    <t>PISO PODOTÁTIL DE ALERTA OU DIRECIONAL, DE CONCRETO, ASSENTADO SOBRE ARGAMASSA. AF_05/2023</t>
  </si>
  <si>
    <t>09.001.0100-0</t>
  </si>
  <si>
    <t>GRAMA SINTETICA EUROPEIA,EM ROLOS,COM FIOS DE 28MM DE COMPRIMENTO,NA COR VERDE,INCLUSIVE MAO DE OBRA ESPECIALIZADA PARAEXECUCAO DE SERVICOS,FORNECIMENTO E INSTALACAO DE FAIXAS DEGRAMA SINTETICA BRANCA PARA AS DEMARCACOES DO CAMPO,REGULARIZACAO COM AREIA ADEQUADA E TRANSPORTE DO MATERIAL ATE O LOCAL DOS SERVICOS.FORNECIMENTO E COLOCACAO</t>
  </si>
  <si>
    <t>DEMOLIÇÃO DE ALVENARIA DE BLOCO FURADO, DE FORMA MANUAL, SEM REAPROVEITAMENTO. AF_12/2017</t>
  </si>
  <si>
    <t>Vlr. Total do Item (sem BDI)</t>
  </si>
  <si>
    <t>DATA:OUT/2023</t>
  </si>
  <si>
    <t>DATA: OUTUBRO/2023</t>
  </si>
  <si>
    <t>DATA:OUTUBRO/2023</t>
  </si>
  <si>
    <t>QUADRO DE COMPOSIÇÃO DO BDI (Anexo VI)</t>
  </si>
  <si>
    <t>CRONOGRAMA FÍSICO - FINANCEIRO (Anexo 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</si>
</sst>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;[Red]\-&quot;R$&quot;#,##0.00"/>
    <numFmt numFmtId="165" formatCode="_-&quot;R$&quot;* #,##0.00_-;\-&quot;R$&quot;* #,##0.00_-;_-&quot;R$&quot;* &quot;-&quot;??_-;_-@_-"/>
    <numFmt numFmtId="166" formatCode="_(* #,##0.00_);_(* \(#,##0.00\);_(* &quot;-&quot;??_);_(@_)"/>
    <numFmt numFmtId="167" formatCode="_-* #,##0.00_-;\-* #,##0.00_-;_-* \-??_-;_-@_-"/>
    <numFmt numFmtId="168" formatCode="_(* #,##0.00_);_(* \(#,##0.00\);_(* \-??_);_(@_)"/>
    <numFmt numFmtId="169" formatCode="_-&quot;R$ &quot;* #,##0.00_-;&quot;-R$ &quot;* #,##0.00_-;_-&quot;R$ &quot;* \-??_-;_-@_-"/>
    <numFmt numFmtId="170" formatCode="&quot;R$&quot;\ #,##0.00"/>
    <numFmt numFmtId="171" formatCode="&quot;R$ &quot;#,##0_);[Red]\(&quot;R$ &quot;#,##0\)"/>
    <numFmt numFmtId="172" formatCode="#,##0.0000"/>
    <numFmt numFmtId="173" formatCode="#,##0.00_);\-#,##0.00"/>
    <numFmt numFmtId="174" formatCode="_-[$R$-416]\ * #,##0.00_-;\-[$R$-416]\ * #,##0.00_-;_-[$R$-416]\ * &quot;-&quot;??_-;_-@_-"/>
    <numFmt numFmtId="175" formatCode="_ * #,##0.00_ ;_ * \-#,##0.00_ ;_ * &quot;-&quot;??_ ;_ @_ "/>
    <numFmt numFmtId="176" formatCode="&quot;R$&quot;#,##0;[Red]\-&quot;R$&quot;#,##0"/>
    <numFmt numFmtId="177" formatCode="#,##0.0"/>
    <numFmt numFmtId="178" formatCode="&quot;Sim&quot;;&quot;Sim&quot;;&quot;Não&quot;"/>
    <numFmt numFmtId="179" formatCode="_-* #,##0.000_-;\-* #,##0.000_-;_-* &quot;-&quot;???_-;_-@_-"/>
  </numFmts>
  <fonts count="9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.85"/>
      <color indexed="8"/>
      <name val="Arial"/>
      <family val="2"/>
    </font>
    <font>
      <b/>
      <i/>
      <sz val="9"/>
      <color indexed="1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i/>
      <sz val="8"/>
      <color indexed="18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8"/>
      <name val="MS Sans Serif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  <family val="2"/>
    </font>
    <font>
      <b/>
      <sz val="12"/>
      <color indexed="8"/>
      <name val="MS Sans Serif"/>
      <family val="2"/>
    </font>
    <font>
      <b/>
      <u/>
      <sz val="11"/>
      <name val="Arial"/>
      <family val="2"/>
    </font>
    <font>
      <sz val="6"/>
      <color indexed="8"/>
      <name val="MS Sans Serif"/>
      <family val="2"/>
    </font>
    <font>
      <sz val="10"/>
      <color indexed="8"/>
      <name val="Times New Roman"/>
      <family val="1"/>
    </font>
    <font>
      <b/>
      <sz val="8"/>
      <name val="Arial"/>
      <family val="2"/>
    </font>
    <font>
      <sz val="7"/>
      <color indexed="8"/>
      <name val="Arial"/>
      <family val="2"/>
    </font>
    <font>
      <sz val="10"/>
      <color indexed="8"/>
      <name val="Ari["/>
    </font>
    <font>
      <sz val="10"/>
      <color indexed="8"/>
      <name val="Arial "/>
    </font>
    <font>
      <b/>
      <sz val="10"/>
      <color indexed="8"/>
      <name val="Arial "/>
    </font>
    <font>
      <sz val="8.5"/>
      <color indexed="8"/>
      <name val="MS Sans Serif"/>
      <family val="2"/>
    </font>
    <font>
      <sz val="7"/>
      <color indexed="8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8"/>
      <color indexed="54"/>
      <name val="Calibri Light"/>
      <family val="2"/>
    </font>
    <font>
      <b/>
      <sz val="9"/>
      <color indexed="8"/>
      <name val="Arial"/>
      <family val="2"/>
    </font>
    <font>
      <b/>
      <sz val="8.5"/>
      <color indexed="8"/>
      <name val="MS Sans Serif"/>
      <family val="2"/>
    </font>
    <font>
      <b/>
      <sz val="8"/>
      <color indexed="10"/>
      <name val="Arial"/>
      <family val="2"/>
    </font>
    <font>
      <b/>
      <sz val="8"/>
      <color theme="4" tint="-0.249977111117893"/>
      <name val="Arial"/>
      <family val="2"/>
    </font>
    <font>
      <b/>
      <sz val="8"/>
      <color rgb="FF00B050"/>
      <name val="Arial"/>
      <family val="2"/>
    </font>
    <font>
      <sz val="8"/>
      <name val="Calibri"/>
      <family val="2"/>
    </font>
    <font>
      <sz val="10"/>
      <name val="Arial"/>
    </font>
    <font>
      <sz val="8.5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6"/>
      <color indexed="8"/>
      <name val="Arial"/>
      <family val="2"/>
    </font>
    <font>
      <sz val="12"/>
      <name val="Times New Roman"/>
      <family val="1"/>
    </font>
    <font>
      <sz val="10"/>
      <name val="Helvetica"/>
      <family val="2"/>
    </font>
    <font>
      <b/>
      <sz val="11"/>
      <color rgb="FF336600"/>
      <name val="Arial"/>
      <family val="2"/>
    </font>
    <font>
      <sz val="8"/>
      <color indexed="8"/>
      <name val="MS Sans Serif"/>
      <family val="2"/>
    </font>
    <font>
      <sz val="10"/>
      <name val="Courier New"/>
    </font>
  </fonts>
  <fills count="6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4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42"/>
      </patternFill>
    </fill>
    <fill>
      <patternFill patternType="solid">
        <fgColor indexed="4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24"/>
        <bgColor indexed="4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9"/>
        <bgColor indexed="41"/>
      </patternFill>
    </fill>
    <fill>
      <patternFill patternType="solid">
        <fgColor indexed="55"/>
        <bgColor indexed="46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26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749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32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2" applyNumberFormat="0" applyAlignment="0" applyProtection="0"/>
    <xf numFmtId="0" fontId="19" fillId="21" borderId="3" applyNumberFormat="0" applyAlignment="0" applyProtection="0"/>
    <xf numFmtId="0" fontId="20" fillId="0" borderId="4" applyNumberFormat="0" applyFill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21" fillId="28" borderId="2" applyNumberFormat="0" applyAlignment="0" applyProtection="0"/>
    <xf numFmtId="0" fontId="22" fillId="29" borderId="0" applyNumberFormat="0" applyBorder="0" applyAlignment="0" applyProtection="0"/>
    <xf numFmtId="0" fontId="23" fillId="30" borderId="0" applyNumberFormat="0" applyBorder="0" applyAlignment="0" applyProtection="0"/>
    <xf numFmtId="0" fontId="15" fillId="0" borderId="0"/>
    <xf numFmtId="0" fontId="15" fillId="0" borderId="0"/>
    <xf numFmtId="0" fontId="15" fillId="31" borderId="5" applyNumberFormat="0" applyFont="0" applyAlignment="0" applyProtection="0"/>
    <xf numFmtId="0" fontId="24" fillId="20" borderId="6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30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46" fillId="0" borderId="0" applyNumberFormat="0" applyFill="0" applyBorder="0" applyAlignment="0" applyProtection="0"/>
    <xf numFmtId="0" fontId="14" fillId="15" borderId="0" applyNumberFormat="0" applyBorder="0" applyAlignment="0" applyProtection="0"/>
    <xf numFmtId="0" fontId="47" fillId="30" borderId="0" applyNumberFormat="0" applyBorder="0" applyAlignment="0" applyProtection="0"/>
    <xf numFmtId="0" fontId="14" fillId="18" borderId="0" applyNumberFormat="0" applyBorder="0" applyAlignment="0" applyProtection="0"/>
    <xf numFmtId="0" fontId="14" fillId="31" borderId="5" applyNumberFormat="0" applyFont="0" applyAlignment="0" applyProtection="0"/>
    <xf numFmtId="0" fontId="14" fillId="2" borderId="0" applyNumberFormat="0" applyBorder="0" applyAlignment="0" applyProtection="0"/>
    <xf numFmtId="0" fontId="14" fillId="7" borderId="0" applyNumberFormat="0" applyBorder="0" applyAlignment="0" applyProtection="0"/>
    <xf numFmtId="0" fontId="14" fillId="3" borderId="0" applyNumberFormat="0" applyBorder="0" applyAlignment="0" applyProtection="0"/>
    <xf numFmtId="0" fontId="14" fillId="8" borderId="0" applyNumberFormat="0" applyBorder="0" applyAlignment="0" applyProtection="0"/>
    <xf numFmtId="0" fontId="14" fillId="4" borderId="0" applyNumberFormat="0" applyBorder="0" applyAlignment="0" applyProtection="0"/>
    <xf numFmtId="0" fontId="14" fillId="9" borderId="0" applyNumberFormat="0" applyBorder="0" applyAlignment="0" applyProtection="0"/>
    <xf numFmtId="0" fontId="14" fillId="16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32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0" borderId="0"/>
    <xf numFmtId="0" fontId="13" fillId="0" borderId="0"/>
    <xf numFmtId="0" fontId="13" fillId="31" borderId="5" applyNumberFormat="0" applyFont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31" borderId="5" applyNumberFormat="0" applyFont="0" applyAlignment="0" applyProtection="0"/>
    <xf numFmtId="0" fontId="13" fillId="2" borderId="0" applyNumberFormat="0" applyBorder="0" applyAlignment="0" applyProtection="0"/>
    <xf numFmtId="0" fontId="13" fillId="7" borderId="0" applyNumberFormat="0" applyBorder="0" applyAlignment="0" applyProtection="0"/>
    <xf numFmtId="0" fontId="13" fillId="3" borderId="0" applyNumberFormat="0" applyBorder="0" applyAlignment="0" applyProtection="0"/>
    <xf numFmtId="0" fontId="13" fillId="8" borderId="0" applyNumberFormat="0" applyBorder="0" applyAlignment="0" applyProtection="0"/>
    <xf numFmtId="0" fontId="13" fillId="4" borderId="0" applyNumberFormat="0" applyBorder="0" applyAlignment="0" applyProtection="0"/>
    <xf numFmtId="0" fontId="13" fillId="9" borderId="0" applyNumberFormat="0" applyBorder="0" applyAlignment="0" applyProtection="0"/>
    <xf numFmtId="0" fontId="13" fillId="16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17" borderId="0" applyNumberFormat="0" applyBorder="0" applyAlignment="0" applyProtection="0"/>
    <xf numFmtId="0" fontId="13" fillId="14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32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0" borderId="0"/>
    <xf numFmtId="0" fontId="12" fillId="0" borderId="0"/>
    <xf numFmtId="0" fontId="12" fillId="31" borderId="5" applyNumberFormat="0" applyFont="0" applyAlignment="0" applyProtection="0"/>
    <xf numFmtId="0" fontId="12" fillId="32" borderId="0" applyNumberFormat="0" applyBorder="0" applyAlignment="0" applyProtection="0"/>
    <xf numFmtId="0" fontId="12" fillId="0" borderId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31" borderId="5" applyNumberFormat="0" applyFont="0" applyAlignment="0" applyProtection="0"/>
    <xf numFmtId="0" fontId="12" fillId="2" borderId="0" applyNumberFormat="0" applyBorder="0" applyAlignment="0" applyProtection="0"/>
    <xf numFmtId="0" fontId="12" fillId="7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4" borderId="0" applyNumberFormat="0" applyBorder="0" applyAlignment="0" applyProtection="0"/>
    <xf numFmtId="0" fontId="12" fillId="9" borderId="0" applyNumberFormat="0" applyBorder="0" applyAlignment="0" applyProtection="0"/>
    <xf numFmtId="0" fontId="12" fillId="16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44" fontId="49" fillId="0" borderId="0" applyFont="0" applyFill="0" applyBorder="0" applyAlignment="0" applyProtection="0"/>
    <xf numFmtId="0" fontId="61" fillId="0" borderId="0"/>
    <xf numFmtId="0" fontId="62" fillId="40" borderId="0" applyNumberFormat="0" applyBorder="0" applyAlignment="0" applyProtection="0"/>
    <xf numFmtId="0" fontId="62" fillId="41" borderId="0" applyNumberFormat="0" applyBorder="0" applyAlignment="0" applyProtection="0"/>
    <xf numFmtId="0" fontId="62" fillId="42" borderId="0" applyNumberFormat="0" applyBorder="0" applyAlignment="0" applyProtection="0"/>
    <xf numFmtId="0" fontId="62" fillId="43" borderId="0" applyNumberFormat="0" applyBorder="0" applyAlignment="0" applyProtection="0"/>
    <xf numFmtId="0" fontId="62" fillId="42" borderId="0" applyNumberFormat="0" applyBorder="0" applyAlignment="0" applyProtection="0"/>
    <xf numFmtId="0" fontId="62" fillId="43" borderId="0" applyNumberFormat="0" applyBorder="0" applyAlignment="0" applyProtection="0"/>
    <xf numFmtId="0" fontId="62" fillId="40" borderId="0" applyNumberFormat="0" applyBorder="0" applyAlignment="0" applyProtection="0"/>
    <xf numFmtId="0" fontId="62" fillId="41" borderId="0" applyNumberFormat="0" applyBorder="0" applyAlignment="0" applyProtection="0"/>
    <xf numFmtId="0" fontId="62" fillId="42" borderId="0" applyNumberFormat="0" applyBorder="0" applyAlignment="0" applyProtection="0"/>
    <xf numFmtId="0" fontId="62" fillId="44" borderId="0" applyNumberFormat="0" applyBorder="0" applyAlignment="0" applyProtection="0"/>
    <xf numFmtId="0" fontId="62" fillId="45" borderId="0" applyNumberFormat="0" applyBorder="0" applyAlignment="0" applyProtection="0"/>
    <xf numFmtId="0" fontId="62" fillId="44" borderId="0" applyNumberFormat="0" applyBorder="0" applyAlignment="0" applyProtection="0"/>
    <xf numFmtId="0" fontId="63" fillId="45" borderId="0" applyNumberFormat="0" applyBorder="0" applyAlignment="0" applyProtection="0"/>
    <xf numFmtId="0" fontId="63" fillId="41" borderId="0" applyNumberFormat="0" applyBorder="0" applyAlignment="0" applyProtection="0"/>
    <xf numFmtId="0" fontId="63" fillId="39" borderId="0" applyNumberFormat="0" applyBorder="0" applyAlignment="0" applyProtection="0"/>
    <xf numFmtId="0" fontId="63" fillId="44" borderId="0" applyNumberFormat="0" applyBorder="0" applyAlignment="0" applyProtection="0"/>
    <xf numFmtId="0" fontId="63" fillId="46" borderId="0" applyNumberFormat="0" applyBorder="0" applyAlignment="0" applyProtection="0"/>
    <xf numFmtId="0" fontId="63" fillId="47" borderId="0" applyNumberFormat="0" applyBorder="0" applyAlignment="0" applyProtection="0"/>
    <xf numFmtId="0" fontId="64" fillId="40" borderId="0" applyNumberFormat="0" applyBorder="0" applyAlignment="0" applyProtection="0"/>
    <xf numFmtId="0" fontId="65" fillId="48" borderId="55" applyNumberFormat="0" applyAlignment="0" applyProtection="0"/>
    <xf numFmtId="0" fontId="66" fillId="49" borderId="56" applyNumberFormat="0" applyAlignment="0" applyProtection="0"/>
    <xf numFmtId="0" fontId="67" fillId="0" borderId="57" applyNumberFormat="0" applyFill="0" applyAlignment="0" applyProtection="0"/>
    <xf numFmtId="0" fontId="63" fillId="46" borderId="0" applyNumberFormat="0" applyBorder="0" applyAlignment="0" applyProtection="0"/>
    <xf numFmtId="0" fontId="63" fillId="50" borderId="0" applyNumberFormat="0" applyBorder="0" applyAlignment="0" applyProtection="0"/>
    <xf numFmtId="0" fontId="63" fillId="49" borderId="0" applyNumberFormat="0" applyBorder="0" applyAlignment="0" applyProtection="0"/>
    <xf numFmtId="0" fontId="63" fillId="51" borderId="0" applyNumberFormat="0" applyBorder="0" applyAlignment="0" applyProtection="0"/>
    <xf numFmtId="0" fontId="63" fillId="52" borderId="0" applyNumberFormat="0" applyBorder="0" applyAlignment="0" applyProtection="0"/>
    <xf numFmtId="0" fontId="63" fillId="47" borderId="0" applyNumberFormat="0" applyBorder="0" applyAlignment="0" applyProtection="0"/>
    <xf numFmtId="0" fontId="68" fillId="41" borderId="55" applyNumberFormat="0" applyAlignment="0" applyProtection="0"/>
    <xf numFmtId="169" fontId="61" fillId="0" borderId="0" applyFill="0" applyBorder="0" applyAlignment="0" applyProtection="0"/>
    <xf numFmtId="0" fontId="61" fillId="0" borderId="0"/>
    <xf numFmtId="0" fontId="62" fillId="0" borderId="0"/>
    <xf numFmtId="0" fontId="61" fillId="43" borderId="58" applyNumberFormat="0" applyAlignment="0" applyProtection="0"/>
    <xf numFmtId="9" fontId="61" fillId="0" borderId="0" applyFill="0" applyBorder="0" applyAlignment="0" applyProtection="0"/>
    <xf numFmtId="9" fontId="61" fillId="0" borderId="0" applyFill="0" applyBorder="0" applyAlignment="0" applyProtection="0"/>
    <xf numFmtId="0" fontId="69" fillId="48" borderId="59" applyNumberFormat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3" fillId="0" borderId="60" applyNumberFormat="0" applyFill="0" applyAlignment="0" applyProtection="0"/>
    <xf numFmtId="0" fontId="74" fillId="0" borderId="61" applyNumberFormat="0" applyFill="0" applyAlignment="0" applyProtection="0"/>
    <xf numFmtId="0" fontId="75" fillId="0" borderId="62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2" fillId="0" borderId="63" applyNumberFormat="0" applyFill="0" applyAlignment="0" applyProtection="0"/>
    <xf numFmtId="168" fontId="61" fillId="0" borderId="0" applyFill="0" applyBorder="0" applyAlignment="0" applyProtection="0"/>
    <xf numFmtId="167" fontId="61" fillId="0" borderId="0" applyFill="0" applyBorder="0" applyAlignment="0" applyProtection="0"/>
    <xf numFmtId="171" fontId="61" fillId="0" borderId="0"/>
    <xf numFmtId="0" fontId="61" fillId="0" borderId="0"/>
    <xf numFmtId="0" fontId="83" fillId="0" borderId="0"/>
    <xf numFmtId="0" fontId="11" fillId="0" borderId="0"/>
    <xf numFmtId="0" fontId="11" fillId="0" borderId="0"/>
    <xf numFmtId="166" fontId="61" fillId="0" borderId="0" applyFont="0" applyFill="0" applyBorder="0" applyAlignment="0" applyProtection="0"/>
    <xf numFmtId="0" fontId="11" fillId="31" borderId="5" applyNumberFormat="0" applyFont="0" applyAlignment="0" applyProtection="0"/>
    <xf numFmtId="0" fontId="11" fillId="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14" borderId="0" applyNumberFormat="0" applyBorder="0" applyAlignment="0" applyProtection="0"/>
    <xf numFmtId="0" fontId="11" fillId="4" borderId="0" applyNumberFormat="0" applyBorder="0" applyAlignment="0" applyProtection="0"/>
    <xf numFmtId="0" fontId="11" fillId="9" borderId="0" applyNumberFormat="0" applyBorder="0" applyAlignment="0" applyProtection="0"/>
    <xf numFmtId="0" fontId="11" fillId="15" borderId="0" applyNumberFormat="0" applyBorder="0" applyAlignment="0" applyProtection="0"/>
    <xf numFmtId="0" fontId="11" fillId="32" borderId="0" applyNumberFormat="0" applyBorder="0" applyAlignment="0" applyProtection="0"/>
    <xf numFmtId="0" fontId="11" fillId="10" borderId="0" applyNumberFormat="0" applyBorder="0" applyAlignment="0" applyProtection="0"/>
    <xf numFmtId="0" fontId="11" fillId="16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17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18" borderId="0" applyNumberFormat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31" borderId="5" applyNumberFormat="0" applyFont="0" applyAlignment="0" applyProtection="0"/>
    <xf numFmtId="0" fontId="9" fillId="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4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32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17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18" borderId="0" applyNumberFormat="0" applyBorder="0" applyAlignment="0" applyProtection="0"/>
    <xf numFmtId="0" fontId="8" fillId="0" borderId="0"/>
    <xf numFmtId="0" fontId="8" fillId="31" borderId="5" applyNumberFormat="0" applyFont="0" applyAlignment="0" applyProtection="0"/>
    <xf numFmtId="0" fontId="8" fillId="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32" borderId="0" applyNumberFormat="0" applyBorder="0" applyAlignment="0" applyProtection="0"/>
    <xf numFmtId="0" fontId="8" fillId="10" borderId="0" applyNumberFormat="0" applyBorder="0" applyAlignment="0" applyProtection="0"/>
    <xf numFmtId="0" fontId="8" fillId="16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18" borderId="0" applyNumberFormat="0" applyBorder="0" applyAlignment="0" applyProtection="0"/>
    <xf numFmtId="0" fontId="8" fillId="0" borderId="0"/>
    <xf numFmtId="0" fontId="8" fillId="0" borderId="0"/>
    <xf numFmtId="0" fontId="7" fillId="0" borderId="0"/>
    <xf numFmtId="0" fontId="7" fillId="0" borderId="0"/>
    <xf numFmtId="0" fontId="38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32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0" borderId="0"/>
    <xf numFmtId="0" fontId="7" fillId="31" borderId="5" applyNumberFormat="0" applyFont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31" borderId="5" applyNumberFormat="0" applyFont="0" applyAlignment="0" applyProtection="0"/>
    <xf numFmtId="0" fontId="7" fillId="2" borderId="0" applyNumberFormat="0" applyBorder="0" applyAlignment="0" applyProtection="0"/>
    <xf numFmtId="0" fontId="7" fillId="7" borderId="0" applyNumberFormat="0" applyBorder="0" applyAlignment="0" applyProtection="0"/>
    <xf numFmtId="0" fontId="7" fillId="3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7" fillId="9" borderId="0" applyNumberFormat="0" applyBorder="0" applyAlignment="0" applyProtection="0"/>
    <xf numFmtId="0" fontId="7" fillId="1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32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0" borderId="0"/>
    <xf numFmtId="0" fontId="7" fillId="31" borderId="5" applyNumberFormat="0" applyFont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31" borderId="5" applyNumberFormat="0" applyFont="0" applyAlignment="0" applyProtection="0"/>
    <xf numFmtId="0" fontId="7" fillId="2" borderId="0" applyNumberFormat="0" applyBorder="0" applyAlignment="0" applyProtection="0"/>
    <xf numFmtId="0" fontId="7" fillId="7" borderId="0" applyNumberFormat="0" applyBorder="0" applyAlignment="0" applyProtection="0"/>
    <xf numFmtId="0" fontId="7" fillId="3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7" fillId="9" borderId="0" applyNumberFormat="0" applyBorder="0" applyAlignment="0" applyProtection="0"/>
    <xf numFmtId="0" fontId="7" fillId="1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32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0" borderId="0"/>
    <xf numFmtId="0" fontId="7" fillId="0" borderId="0"/>
    <xf numFmtId="0" fontId="7" fillId="31" borderId="5" applyNumberFormat="0" applyFont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31" borderId="5" applyNumberFormat="0" applyFont="0" applyAlignment="0" applyProtection="0"/>
    <xf numFmtId="0" fontId="7" fillId="2" borderId="0" applyNumberFormat="0" applyBorder="0" applyAlignment="0" applyProtection="0"/>
    <xf numFmtId="0" fontId="7" fillId="7" borderId="0" applyNumberFormat="0" applyBorder="0" applyAlignment="0" applyProtection="0"/>
    <xf numFmtId="0" fontId="7" fillId="3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7" fillId="9" borderId="0" applyNumberFormat="0" applyBorder="0" applyAlignment="0" applyProtection="0"/>
    <xf numFmtId="0" fontId="7" fillId="1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44" fontId="38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61" fillId="0" borderId="0"/>
    <xf numFmtId="0" fontId="4" fillId="0" borderId="0"/>
    <xf numFmtId="0" fontId="61" fillId="0" borderId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175" fontId="61" fillId="0" borderId="0" applyFont="0" applyFill="0" applyBorder="0" applyAlignment="0" applyProtection="0"/>
    <xf numFmtId="0" fontId="87" fillId="62" borderId="0"/>
    <xf numFmtId="168" fontId="61" fillId="0" borderId="0" applyFill="0" applyAlignment="0" applyProtection="0"/>
    <xf numFmtId="0" fontId="4" fillId="0" borderId="0"/>
    <xf numFmtId="43" fontId="4" fillId="0" borderId="0" applyFont="0" applyFill="0" applyBorder="0" applyAlignment="0" applyProtection="0"/>
    <xf numFmtId="0" fontId="61" fillId="0" borderId="0"/>
    <xf numFmtId="43" fontId="4" fillId="0" borderId="0" applyFont="0" applyFill="0" applyBorder="0" applyAlignment="0" applyProtection="0"/>
    <xf numFmtId="44" fontId="61" fillId="0" borderId="0" applyFont="0" applyFill="0" applyBorder="0" applyAlignment="0" applyProtection="0"/>
    <xf numFmtId="168" fontId="61" fillId="0" borderId="0" applyFill="0" applyAlignment="0" applyProtection="0"/>
    <xf numFmtId="0" fontId="27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4" fillId="31" borderId="5" applyNumberFormat="0" applyFont="0" applyAlignment="0" applyProtection="0"/>
    <xf numFmtId="4" fontId="88" fillId="0" borderId="0">
      <alignment horizontal="left" vertical="top" wrapText="1"/>
    </xf>
    <xf numFmtId="175" fontId="61" fillId="0" borderId="0" applyFont="0" applyFill="0" applyBorder="0" applyAlignment="0" applyProtection="0"/>
    <xf numFmtId="0" fontId="23" fillId="30" borderId="0" applyNumberFormat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61" fillId="0" borderId="0"/>
    <xf numFmtId="0" fontId="4" fillId="0" borderId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43" fontId="4" fillId="0" borderId="0" applyFont="0" applyFill="0" applyBorder="0" applyAlignment="0" applyProtection="0"/>
    <xf numFmtId="0" fontId="4" fillId="31" borderId="5" applyNumberFormat="0" applyFont="0" applyAlignment="0" applyProtection="0"/>
    <xf numFmtId="168" fontId="61" fillId="0" borderId="0" applyFill="0" applyAlignment="0" applyProtection="0"/>
    <xf numFmtId="175" fontId="61" fillId="0" borderId="0" applyFont="0" applyFill="0" applyBorder="0" applyAlignment="0" applyProtection="0"/>
    <xf numFmtId="168" fontId="61" fillId="0" borderId="0" applyFill="0" applyAlignment="0" applyProtection="0"/>
    <xf numFmtId="0" fontId="4" fillId="31" borderId="5" applyNumberFormat="0" applyFont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175" fontId="61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31" borderId="5" applyNumberFormat="0" applyFont="0" applyAlignment="0" applyProtection="0"/>
    <xf numFmtId="44" fontId="61" fillId="0" borderId="0" applyFont="0" applyFill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0" borderId="0"/>
    <xf numFmtId="0" fontId="4" fillId="31" borderId="5" applyNumberFormat="0" applyFont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31" borderId="5" applyNumberFormat="0" applyFont="0" applyAlignment="0" applyProtection="0"/>
    <xf numFmtId="0" fontId="4" fillId="1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8" fontId="61" fillId="0" borderId="0" applyFill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44" fontId="61" fillId="0" borderId="0" applyFont="0" applyFill="0" applyBorder="0" applyAlignment="0" applyProtection="0"/>
    <xf numFmtId="0" fontId="85" fillId="0" borderId="0"/>
    <xf numFmtId="0" fontId="89" fillId="0" borderId="0"/>
    <xf numFmtId="0" fontId="61" fillId="0" borderId="0"/>
    <xf numFmtId="0" fontId="4" fillId="0" borderId="0"/>
    <xf numFmtId="0" fontId="6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0" fontId="4" fillId="31" borderId="5" applyNumberFormat="0" applyFont="0" applyAlignment="0" applyProtection="0"/>
    <xf numFmtId="9" fontId="86" fillId="0" borderId="0" applyFont="0" applyFill="0" applyBorder="0" applyAlignment="0" applyProtection="0"/>
    <xf numFmtId="9" fontId="61" fillId="0" borderId="0" applyFont="0" applyFill="0" applyBorder="0" applyAlignment="0" applyProtection="0"/>
    <xf numFmtId="175" fontId="61" fillId="0" borderId="0" applyFont="0" applyFill="0" applyBorder="0" applyAlignment="0" applyProtection="0"/>
    <xf numFmtId="177" fontId="61" fillId="0" borderId="0" applyFont="0" applyFill="0" applyBorder="0" applyAlignment="0" applyProtection="0"/>
    <xf numFmtId="175" fontId="32" fillId="0" borderId="0" applyFont="0" applyFill="0" applyBorder="0" applyAlignment="0" applyProtection="0"/>
    <xf numFmtId="178" fontId="61" fillId="0" borderId="0" applyFill="0" applyBorder="0" applyAlignment="0" applyProtection="0"/>
    <xf numFmtId="175" fontId="61" fillId="0" borderId="0" applyFont="0" applyFill="0" applyBorder="0" applyAlignment="0" applyProtection="0"/>
    <xf numFmtId="175" fontId="86" fillId="0" borderId="0" applyFont="0" applyFill="0" applyBorder="0" applyAlignment="0" applyProtection="0"/>
    <xf numFmtId="0" fontId="90" fillId="62" borderId="0"/>
    <xf numFmtId="175" fontId="61" fillId="0" borderId="0" applyFont="0" applyFill="0" applyBorder="0" applyAlignment="0" applyProtection="0"/>
    <xf numFmtId="175" fontId="8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6" fontId="61" fillId="0" borderId="0" applyFill="0" applyAlignment="0" applyProtection="0"/>
    <xf numFmtId="175" fontId="86" fillId="0" borderId="0" applyFont="0" applyFill="0" applyBorder="0" applyAlignment="0" applyProtection="0"/>
    <xf numFmtId="0" fontId="4" fillId="61" borderId="0"/>
    <xf numFmtId="43" fontId="6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6" fillId="0" borderId="0" applyFont="0" applyFill="0" applyBorder="0" applyAlignment="0" applyProtection="0"/>
    <xf numFmtId="175" fontId="61" fillId="0" borderId="0" applyFont="0" applyFill="0" applyBorder="0" applyAlignment="0" applyProtection="0"/>
    <xf numFmtId="175" fontId="61" fillId="0" borderId="0" applyFont="0" applyFill="0" applyBorder="0" applyAlignment="0" applyProtection="0"/>
    <xf numFmtId="175" fontId="61" fillId="0" borderId="0" applyFont="0" applyFill="0" applyBorder="0" applyAlignment="0" applyProtection="0"/>
    <xf numFmtId="175" fontId="61" fillId="0" borderId="0" applyFont="0" applyFill="0" applyBorder="0" applyAlignment="0" applyProtection="0"/>
    <xf numFmtId="175" fontId="61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61" fillId="0" borderId="0" applyFont="0" applyFill="0" applyBorder="0" applyAlignment="0" applyProtection="0"/>
    <xf numFmtId="175" fontId="86" fillId="0" borderId="0" applyFont="0" applyFill="0" applyBorder="0" applyAlignment="0" applyProtection="0"/>
    <xf numFmtId="175" fontId="61" fillId="0" borderId="0" applyFont="0" applyFill="0" applyBorder="0" applyAlignment="0" applyProtection="0"/>
    <xf numFmtId="175" fontId="86" fillId="0" borderId="0" applyFont="0" applyFill="0" applyBorder="0" applyAlignment="0" applyProtection="0"/>
    <xf numFmtId="175" fontId="86" fillId="0" borderId="0" applyFont="0" applyFill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0" borderId="0"/>
    <xf numFmtId="0" fontId="3" fillId="31" borderId="5" applyNumberFormat="0" applyFont="0" applyAlignment="0" applyProtection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0" borderId="0"/>
    <xf numFmtId="0" fontId="3" fillId="31" borderId="5" applyNumberFormat="0" applyFont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31" borderId="5" applyNumberFormat="0" applyFont="0" applyAlignment="0" applyProtection="0"/>
    <xf numFmtId="0" fontId="3" fillId="1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0" fontId="3" fillId="31" borderId="5" applyNumberFormat="0" applyFon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61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772">
    <xf numFmtId="0" fontId="0" fillId="0" borderId="0" xfId="0" applyNumberFormat="1" applyFill="1" applyBorder="1" applyAlignment="1" applyProtection="1"/>
    <xf numFmtId="0" fontId="33" fillId="0" borderId="0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/>
    <xf numFmtId="0" fontId="33" fillId="0" borderId="0" xfId="0" applyNumberFormat="1" applyFont="1" applyFill="1" applyBorder="1" applyAlignment="1" applyProtection="1">
      <alignment wrapText="1"/>
    </xf>
    <xf numFmtId="0" fontId="36" fillId="0" borderId="0" xfId="0" applyNumberFormat="1" applyFont="1" applyFill="1" applyBorder="1" applyAlignment="1" applyProtection="1"/>
    <xf numFmtId="0" fontId="33" fillId="0" borderId="18" xfId="0" applyNumberFormat="1" applyFont="1" applyFill="1" applyBorder="1" applyAlignment="1" applyProtection="1">
      <alignment wrapText="1"/>
    </xf>
    <xf numFmtId="0" fontId="33" fillId="0" borderId="11" xfId="0" applyNumberFormat="1" applyFont="1" applyFill="1" applyBorder="1" applyAlignment="1" applyProtection="1">
      <alignment wrapText="1"/>
    </xf>
    <xf numFmtId="0" fontId="43" fillId="34" borderId="39" xfId="0" applyFont="1" applyFill="1" applyBorder="1" applyAlignment="1">
      <alignment vertical="center"/>
    </xf>
    <xf numFmtId="0" fontId="43" fillId="34" borderId="12" xfId="0" applyFont="1" applyFill="1" applyBorder="1" applyAlignment="1">
      <alignment horizontal="center" vertical="center"/>
    </xf>
    <xf numFmtId="0" fontId="43" fillId="34" borderId="12" xfId="0" applyFont="1" applyFill="1" applyBorder="1" applyAlignment="1">
      <alignment horizontal="center" vertical="center" wrapText="1"/>
    </xf>
    <xf numFmtId="0" fontId="43" fillId="34" borderId="13" xfId="0" applyFont="1" applyFill="1" applyBorder="1" applyAlignment="1">
      <alignment horizontal="center" vertical="center" wrapText="1"/>
    </xf>
    <xf numFmtId="0" fontId="33" fillId="0" borderId="0" xfId="0" applyNumberFormat="1" applyFont="1" applyFill="1" applyBorder="1" applyAlignment="1" applyProtection="1"/>
    <xf numFmtId="0" fontId="33" fillId="0" borderId="0" xfId="0" applyNumberFormat="1" applyFont="1" applyFill="1" applyBorder="1" applyAlignment="1" applyProtection="1">
      <alignment wrapText="1"/>
    </xf>
    <xf numFmtId="0" fontId="33" fillId="0" borderId="31" xfId="0" applyNumberFormat="1" applyFont="1" applyFill="1" applyBorder="1" applyAlignment="1" applyProtection="1">
      <alignment wrapText="1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ill="1" applyBorder="1" applyAlignment="1" applyProtection="1"/>
    <xf numFmtId="0" fontId="0" fillId="0" borderId="16" xfId="0" applyNumberFormat="1" applyFill="1" applyBorder="1" applyAlignment="1" applyProtection="1"/>
    <xf numFmtId="0" fontId="0" fillId="0" borderId="17" xfId="0" applyNumberFormat="1" applyFill="1" applyBorder="1" applyAlignment="1" applyProtection="1"/>
    <xf numFmtId="0" fontId="0" fillId="0" borderId="18" xfId="0" applyNumberFormat="1" applyFill="1" applyBorder="1" applyAlignment="1" applyProtection="1"/>
    <xf numFmtId="0" fontId="0" fillId="0" borderId="11" xfId="0" applyNumberFormat="1" applyFill="1" applyBorder="1" applyAlignment="1" applyProtection="1"/>
    <xf numFmtId="0" fontId="43" fillId="34" borderId="36" xfId="0" applyFont="1" applyFill="1" applyBorder="1" applyAlignment="1">
      <alignment vertical="center"/>
    </xf>
    <xf numFmtId="0" fontId="43" fillId="34" borderId="37" xfId="0" applyFont="1" applyFill="1" applyBorder="1" applyAlignment="1">
      <alignment vertical="center"/>
    </xf>
    <xf numFmtId="0" fontId="43" fillId="34" borderId="42" xfId="0" applyFont="1" applyFill="1" applyBorder="1" applyAlignment="1">
      <alignment horizontal="left" vertical="center"/>
    </xf>
    <xf numFmtId="0" fontId="44" fillId="0" borderId="41" xfId="0" applyFont="1" applyFill="1" applyBorder="1" applyAlignment="1">
      <alignment horizontal="center" vertical="center"/>
    </xf>
    <xf numFmtId="0" fontId="44" fillId="0" borderId="41" xfId="0" applyFont="1" applyFill="1" applyBorder="1" applyAlignment="1">
      <alignment horizontal="left" vertical="center"/>
    </xf>
    <xf numFmtId="166" fontId="44" fillId="0" borderId="41" xfId="44" applyNumberFormat="1" applyFont="1" applyFill="1" applyBorder="1" applyAlignment="1">
      <alignment horizontal="center" vertical="center"/>
    </xf>
    <xf numFmtId="166" fontId="44" fillId="0" borderId="18" xfId="44" applyNumberFormat="1" applyFont="1" applyFill="1" applyBorder="1" applyAlignment="1">
      <alignment horizontal="center" vertical="center"/>
    </xf>
    <xf numFmtId="10" fontId="44" fillId="0" borderId="43" xfId="44" applyNumberFormat="1" applyFont="1" applyBorder="1" applyAlignment="1">
      <alignment horizontal="center" vertical="center" wrapText="1"/>
    </xf>
    <xf numFmtId="10" fontId="44" fillId="0" borderId="44" xfId="45" applyNumberFormat="1" applyFont="1" applyBorder="1" applyAlignment="1">
      <alignment horizontal="center" vertical="center" wrapText="1"/>
    </xf>
    <xf numFmtId="43" fontId="44" fillId="0" borderId="18" xfId="138" applyNumberFormat="1" applyFont="1" applyBorder="1" applyAlignment="1">
      <alignment horizontal="center" vertical="center" wrapText="1"/>
    </xf>
    <xf numFmtId="43" fontId="52" fillId="0" borderId="0" xfId="0" applyNumberFormat="1" applyFont="1" applyFill="1" applyBorder="1" applyAlignment="1" applyProtection="1"/>
    <xf numFmtId="43" fontId="44" fillId="0" borderId="18" xfId="138" applyNumberFormat="1" applyFont="1" applyFill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4" fontId="44" fillId="0" borderId="12" xfId="0" applyNumberFormat="1" applyFont="1" applyBorder="1" applyAlignment="1">
      <alignment horizontal="center" vertical="center" wrapText="1"/>
    </xf>
    <xf numFmtId="43" fontId="44" fillId="0" borderId="13" xfId="138" applyNumberFormat="1" applyFont="1" applyBorder="1" applyAlignment="1">
      <alignment horizontal="center" vertical="center" wrapText="1"/>
    </xf>
    <xf numFmtId="43" fontId="36" fillId="0" borderId="1" xfId="0" applyNumberFormat="1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36" fillId="0" borderId="1" xfId="0" applyNumberFormat="1" applyFont="1" applyFill="1" applyBorder="1" applyAlignment="1" applyProtection="1">
      <alignment horizontal="center" vertical="center"/>
    </xf>
    <xf numFmtId="0" fontId="36" fillId="0" borderId="1" xfId="0" applyFont="1" applyFill="1" applyBorder="1" applyAlignment="1">
      <alignment vertical="center" wrapText="1"/>
    </xf>
    <xf numFmtId="0" fontId="39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vertical="center" wrapText="1"/>
    </xf>
    <xf numFmtId="0" fontId="54" fillId="33" borderId="1" xfId="0" applyFont="1" applyFill="1" applyBorder="1" applyAlignment="1">
      <alignment vertical="center" wrapText="1"/>
    </xf>
    <xf numFmtId="0" fontId="39" fillId="33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vertical="center" wrapText="1"/>
    </xf>
    <xf numFmtId="43" fontId="36" fillId="0" borderId="1" xfId="0" applyNumberFormat="1" applyFont="1" applyFill="1" applyBorder="1" applyAlignment="1">
      <alignment vertical="center"/>
    </xf>
    <xf numFmtId="0" fontId="36" fillId="0" borderId="0" xfId="0" applyNumberFormat="1" applyFont="1" applyFill="1" applyBorder="1" applyAlignment="1" applyProtection="1">
      <alignment vertical="center"/>
    </xf>
    <xf numFmtId="0" fontId="48" fillId="0" borderId="1" xfId="0" applyFont="1" applyBorder="1" applyAlignment="1">
      <alignment horizontal="center" vertical="center"/>
    </xf>
    <xf numFmtId="0" fontId="36" fillId="36" borderId="1" xfId="0" applyNumberFormat="1" applyFont="1" applyFill="1" applyBorder="1" applyAlignment="1" applyProtection="1">
      <alignment horizontal="center" vertical="center"/>
    </xf>
    <xf numFmtId="0" fontId="54" fillId="36" borderId="1" xfId="0" applyFont="1" applyFill="1" applyBorder="1" applyAlignment="1">
      <alignment vertical="center" wrapText="1"/>
    </xf>
    <xf numFmtId="0" fontId="36" fillId="36" borderId="1" xfId="0" applyFont="1" applyFill="1" applyBorder="1" applyAlignment="1">
      <alignment horizontal="center" vertical="center"/>
    </xf>
    <xf numFmtId="0" fontId="37" fillId="36" borderId="1" xfId="0" applyFont="1" applyFill="1" applyBorder="1" applyAlignment="1">
      <alignment vertical="center" wrapText="1"/>
    </xf>
    <xf numFmtId="0" fontId="36" fillId="36" borderId="1" xfId="0" applyNumberFormat="1" applyFont="1" applyFill="1" applyBorder="1" applyAlignment="1" applyProtection="1">
      <alignment horizontal="center" vertical="center" wrapText="1"/>
    </xf>
    <xf numFmtId="0" fontId="39" fillId="36" borderId="1" xfId="0" applyFont="1" applyFill="1" applyBorder="1" applyAlignment="1">
      <alignment horizontal="center" vertical="center"/>
    </xf>
    <xf numFmtId="0" fontId="43" fillId="34" borderId="38" xfId="0" applyFont="1" applyFill="1" applyBorder="1" applyAlignment="1">
      <alignment vertical="center"/>
    </xf>
    <xf numFmtId="10" fontId="44" fillId="0" borderId="43" xfId="45" applyNumberFormat="1" applyFont="1" applyBorder="1" applyAlignment="1">
      <alignment horizontal="center" vertical="center" wrapText="1"/>
    </xf>
    <xf numFmtId="43" fontId="44" fillId="0" borderId="41" xfId="138" applyNumberFormat="1" applyFont="1" applyBorder="1" applyAlignment="1">
      <alignment horizontal="center" vertical="center" wrapText="1"/>
    </xf>
    <xf numFmtId="43" fontId="44" fillId="0" borderId="12" xfId="138" applyNumberFormat="1" applyFont="1" applyBorder="1" applyAlignment="1">
      <alignment horizontal="center" vertical="center" wrapText="1"/>
    </xf>
    <xf numFmtId="10" fontId="44" fillId="36" borderId="43" xfId="44" applyNumberFormat="1" applyFont="1" applyFill="1" applyBorder="1" applyAlignment="1">
      <alignment horizontal="center" vertical="center" wrapText="1"/>
    </xf>
    <xf numFmtId="10" fontId="44" fillId="36" borderId="44" xfId="45" applyNumberFormat="1" applyFont="1" applyFill="1" applyBorder="1" applyAlignment="1">
      <alignment horizontal="center" vertical="center" wrapText="1"/>
    </xf>
    <xf numFmtId="0" fontId="0" fillId="0" borderId="19" xfId="0" applyNumberFormat="1" applyFill="1" applyBorder="1" applyAlignment="1" applyProtection="1"/>
    <xf numFmtId="0" fontId="45" fillId="0" borderId="11" xfId="0" applyNumberFormat="1" applyFont="1" applyFill="1" applyBorder="1" applyAlignment="1" applyProtection="1">
      <alignment horizontal="center" vertical="center" wrapText="1"/>
    </xf>
    <xf numFmtId="0" fontId="38" fillId="0" borderId="0" xfId="0" applyNumberFormat="1" applyFont="1" applyFill="1" applyBorder="1" applyAlignment="1" applyProtection="1"/>
    <xf numFmtId="0" fontId="0" fillId="0" borderId="20" xfId="0" applyNumberFormat="1" applyFill="1" applyBorder="1" applyAlignment="1" applyProtection="1"/>
    <xf numFmtId="0" fontId="0" fillId="0" borderId="21" xfId="0" applyNumberFormat="1" applyFill="1" applyBorder="1" applyAlignment="1" applyProtection="1"/>
    <xf numFmtId="0" fontId="33" fillId="0" borderId="18" xfId="0" applyNumberFormat="1" applyFont="1" applyFill="1" applyBorder="1" applyAlignment="1" applyProtection="1"/>
    <xf numFmtId="10" fontId="33" fillId="0" borderId="11" xfId="0" applyNumberFormat="1" applyFont="1" applyFill="1" applyBorder="1" applyAlignment="1" applyProtection="1">
      <alignment horizontal="center" vertical="center"/>
    </xf>
    <xf numFmtId="0" fontId="58" fillId="0" borderId="1" xfId="0" applyNumberFormat="1" applyFont="1" applyFill="1" applyBorder="1" applyAlignment="1" applyProtection="1">
      <alignment horizontal="center" vertical="center"/>
    </xf>
    <xf numFmtId="0" fontId="57" fillId="0" borderId="1" xfId="0" applyNumberFormat="1" applyFont="1" applyFill="1" applyBorder="1" applyAlignment="1" applyProtection="1">
      <alignment horizontal="center" vertical="center"/>
    </xf>
    <xf numFmtId="0" fontId="33" fillId="0" borderId="50" xfId="0" applyNumberFormat="1" applyFont="1" applyFill="1" applyBorder="1" applyAlignment="1" applyProtection="1">
      <alignment wrapText="1"/>
    </xf>
    <xf numFmtId="0" fontId="58" fillId="0" borderId="23" xfId="0" applyNumberFormat="1" applyFont="1" applyFill="1" applyBorder="1" applyAlignment="1" applyProtection="1">
      <alignment horizontal="center" vertical="center" wrapText="1"/>
    </xf>
    <xf numFmtId="10" fontId="57" fillId="0" borderId="23" xfId="0" applyNumberFormat="1" applyFont="1" applyFill="1" applyBorder="1" applyAlignment="1" applyProtection="1">
      <alignment horizontal="center" vertical="center"/>
    </xf>
    <xf numFmtId="0" fontId="57" fillId="36" borderId="1" xfId="0" applyNumberFormat="1" applyFont="1" applyFill="1" applyBorder="1" applyAlignment="1" applyProtection="1">
      <alignment horizontal="center" vertical="center"/>
    </xf>
    <xf numFmtId="10" fontId="57" fillId="36" borderId="23" xfId="0" applyNumberFormat="1" applyFont="1" applyFill="1" applyBorder="1" applyAlignment="1" applyProtection="1">
      <alignment horizontal="center" vertical="center"/>
    </xf>
    <xf numFmtId="0" fontId="0" fillId="0" borderId="18" xfId="0" applyNumberForma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0" fontId="0" fillId="0" borderId="11" xfId="0" applyNumberFormat="1" applyFill="1" applyBorder="1" applyAlignment="1" applyProtection="1">
      <alignment vertical="center"/>
    </xf>
    <xf numFmtId="0" fontId="33" fillId="0" borderId="0" xfId="0" applyNumberFormat="1" applyFont="1" applyFill="1" applyBorder="1" applyAlignment="1" applyProtection="1">
      <alignment vertical="center"/>
    </xf>
    <xf numFmtId="0" fontId="33" fillId="0" borderId="18" xfId="0" applyNumberFormat="1" applyFont="1" applyFill="1" applyBorder="1" applyAlignment="1" applyProtection="1">
      <alignment horizontal="left" vertical="center"/>
    </xf>
    <xf numFmtId="0" fontId="36" fillId="0" borderId="31" xfId="0" applyNumberFormat="1" applyFont="1" applyFill="1" applyBorder="1" applyAlignment="1" applyProtection="1"/>
    <xf numFmtId="0" fontId="37" fillId="37" borderId="1" xfId="0" applyFont="1" applyFill="1" applyBorder="1" applyAlignment="1">
      <alignment horizontal="center" vertical="center" wrapText="1"/>
    </xf>
    <xf numFmtId="0" fontId="37" fillId="36" borderId="1" xfId="0" applyFont="1" applyFill="1" applyBorder="1" applyAlignment="1">
      <alignment horizontal="center" vertical="center" wrapText="1"/>
    </xf>
    <xf numFmtId="0" fontId="37" fillId="36" borderId="1" xfId="0" applyFont="1" applyFill="1" applyBorder="1" applyAlignment="1">
      <alignment horizontal="center" wrapText="1"/>
    </xf>
    <xf numFmtId="0" fontId="37" fillId="0" borderId="1" xfId="0" applyFont="1" applyFill="1" applyBorder="1" applyAlignment="1">
      <alignment horizontal="center" wrapText="1"/>
    </xf>
    <xf numFmtId="0" fontId="37" fillId="36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/>
    <xf numFmtId="0" fontId="34" fillId="0" borderId="1" xfId="0" applyFont="1" applyBorder="1" applyAlignment="1">
      <alignment horizontal="center" vertical="center"/>
    </xf>
    <xf numFmtId="0" fontId="37" fillId="37" borderId="1" xfId="0" applyFont="1" applyFill="1" applyBorder="1" applyAlignment="1">
      <alignment horizontal="left" vertical="center" wrapText="1"/>
    </xf>
    <xf numFmtId="0" fontId="34" fillId="37" borderId="1" xfId="0" applyFont="1" applyFill="1" applyBorder="1" applyAlignment="1">
      <alignment horizontal="centerContinuous" vertical="center"/>
    </xf>
    <xf numFmtId="43" fontId="39" fillId="36" borderId="1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"/>
    </xf>
    <xf numFmtId="10" fontId="44" fillId="0" borderId="43" xfId="44" applyNumberFormat="1" applyFont="1" applyFill="1" applyBorder="1" applyAlignment="1">
      <alignment horizontal="center" vertical="center" wrapText="1"/>
    </xf>
    <xf numFmtId="10" fontId="44" fillId="0" borderId="44" xfId="45" applyNumberFormat="1" applyFont="1" applyFill="1" applyBorder="1" applyAlignment="1">
      <alignment horizontal="center" vertical="center" wrapText="1"/>
    </xf>
    <xf numFmtId="10" fontId="44" fillId="0" borderId="43" xfId="45" applyNumberFormat="1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37" fillId="36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54" fillId="36" borderId="1" xfId="0" applyFont="1" applyFill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 wrapText="1"/>
    </xf>
    <xf numFmtId="0" fontId="54" fillId="33" borderId="1" xfId="0" applyFont="1" applyFill="1" applyBorder="1" applyAlignment="1">
      <alignment horizontal="left" vertical="center" wrapText="1"/>
    </xf>
    <xf numFmtId="0" fontId="0" fillId="0" borderId="0" xfId="0" applyNumberFormat="1" applyFill="1" applyBorder="1" applyAlignment="1" applyProtection="1">
      <alignment horizontal="left" vertical="center"/>
    </xf>
    <xf numFmtId="0" fontId="37" fillId="36" borderId="54" xfId="0" applyFont="1" applyFill="1" applyBorder="1" applyAlignment="1">
      <alignment horizontal="center" vertical="center" wrapText="1"/>
    </xf>
    <xf numFmtId="0" fontId="37" fillId="36" borderId="54" xfId="0" applyFont="1" applyFill="1" applyBorder="1" applyAlignment="1">
      <alignment horizontal="left" vertical="center" wrapText="1"/>
    </xf>
    <xf numFmtId="0" fontId="37" fillId="36" borderId="54" xfId="0" applyFont="1" applyFill="1" applyBorder="1" applyAlignment="1">
      <alignment vertical="center" wrapText="1"/>
    </xf>
    <xf numFmtId="0" fontId="37" fillId="37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/>
    <xf numFmtId="0" fontId="54" fillId="36" borderId="1" xfId="0" applyFont="1" applyFill="1" applyBorder="1" applyAlignment="1">
      <alignment horizontal="center" vertical="center" wrapText="1"/>
    </xf>
    <xf numFmtId="0" fontId="36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/>
    </xf>
    <xf numFmtId="2" fontId="36" fillId="0" borderId="1" xfId="0" applyNumberFormat="1" applyFont="1" applyFill="1" applyBorder="1" applyAlignment="1" applyProtection="1">
      <alignment horizontal="center" vertical="center"/>
    </xf>
    <xf numFmtId="0" fontId="36" fillId="0" borderId="0" xfId="0" applyFont="1" applyBorder="1" applyAlignment="1">
      <alignment horizontal="left" vertical="center" wrapText="1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 applyProtection="1">
      <alignment horizontal="center" vertical="center"/>
    </xf>
    <xf numFmtId="2" fontId="36" fillId="0" borderId="0" xfId="0" applyNumberFormat="1" applyFont="1" applyFill="1" applyBorder="1" applyAlignment="1" applyProtection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 wrapText="1"/>
    </xf>
    <xf numFmtId="0" fontId="0" fillId="0" borderId="28" xfId="0" applyNumberFormat="1" applyFill="1" applyBorder="1" applyAlignment="1" applyProtection="1">
      <alignment horizontal="center" vertical="center"/>
    </xf>
    <xf numFmtId="0" fontId="0" fillId="0" borderId="29" xfId="0" applyNumberFormat="1" applyFill="1" applyBorder="1" applyAlignment="1" applyProtection="1"/>
    <xf numFmtId="0" fontId="0" fillId="0" borderId="26" xfId="0" applyNumberFormat="1" applyFill="1" applyBorder="1" applyAlignment="1" applyProtection="1"/>
    <xf numFmtId="0" fontId="0" fillId="0" borderId="31" xfId="0" applyNumberFormat="1" applyFill="1" applyBorder="1" applyAlignment="1" applyProtection="1"/>
    <xf numFmtId="0" fontId="36" fillId="0" borderId="1" xfId="0" applyNumberFormat="1" applyFont="1" applyFill="1" applyBorder="1" applyAlignment="1">
      <alignment horizontal="center" vertical="center"/>
    </xf>
    <xf numFmtId="165" fontId="36" fillId="0" borderId="1" xfId="0" applyNumberFormat="1" applyFont="1" applyFill="1" applyBorder="1" applyAlignment="1">
      <alignment horizontal="center" vertical="center"/>
    </xf>
    <xf numFmtId="9" fontId="36" fillId="0" borderId="1" xfId="0" applyNumberFormat="1" applyFont="1" applyFill="1" applyBorder="1" applyAlignment="1">
      <alignment horizontal="center" vertical="center"/>
    </xf>
    <xf numFmtId="0" fontId="0" fillId="0" borderId="28" xfId="0" applyNumberFormat="1" applyFill="1" applyBorder="1" applyAlignment="1" applyProtection="1"/>
    <xf numFmtId="0" fontId="0" fillId="0" borderId="28" xfId="0" applyNumberFormat="1" applyFill="1" applyBorder="1" applyAlignment="1" applyProtection="1">
      <alignment vertical="center"/>
    </xf>
    <xf numFmtId="0" fontId="0" fillId="0" borderId="64" xfId="0" applyNumberFormat="1" applyFill="1" applyBorder="1" applyAlignment="1" applyProtection="1"/>
    <xf numFmtId="0" fontId="0" fillId="0" borderId="48" xfId="0" applyNumberFormat="1" applyFill="1" applyBorder="1" applyAlignment="1" applyProtection="1"/>
    <xf numFmtId="0" fontId="0" fillId="0" borderId="65" xfId="0" applyNumberFormat="1" applyFill="1" applyBorder="1" applyAlignment="1" applyProtection="1"/>
    <xf numFmtId="0" fontId="37" fillId="33" borderId="1" xfId="0" applyFont="1" applyFill="1" applyBorder="1" applyAlignment="1">
      <alignment horizontal="center" vertical="center" wrapText="1"/>
    </xf>
    <xf numFmtId="43" fontId="36" fillId="33" borderId="1" xfId="0" applyNumberFormat="1" applyFont="1" applyFill="1" applyBorder="1" applyAlignment="1">
      <alignment horizontal="center" vertical="center"/>
    </xf>
    <xf numFmtId="0" fontId="33" fillId="33" borderId="0" xfId="0" applyNumberFormat="1" applyFont="1" applyFill="1" applyBorder="1" applyAlignment="1" applyProtection="1">
      <alignment horizontal="center" vertical="center"/>
    </xf>
    <xf numFmtId="0" fontId="33" fillId="56" borderId="1" xfId="0" applyNumberFormat="1" applyFont="1" applyFill="1" applyBorder="1" applyAlignment="1" applyProtection="1">
      <alignment horizontal="center" vertical="center"/>
    </xf>
    <xf numFmtId="0" fontId="36" fillId="33" borderId="1" xfId="0" applyFont="1" applyFill="1" applyBorder="1" applyAlignment="1">
      <alignment horizontal="center" vertical="center"/>
    </xf>
    <xf numFmtId="165" fontId="37" fillId="0" borderId="0" xfId="0" applyNumberFormat="1" applyFont="1" applyFill="1" applyBorder="1" applyAlignment="1">
      <alignment horizontal="center" vertical="center"/>
    </xf>
    <xf numFmtId="164" fontId="36" fillId="0" borderId="1" xfId="0" applyNumberFormat="1" applyFont="1" applyFill="1" applyBorder="1" applyAlignment="1" applyProtection="1">
      <alignment horizontal="center" vertical="center" wrapText="1"/>
    </xf>
    <xf numFmtId="10" fontId="36" fillId="0" borderId="1" xfId="0" applyNumberFormat="1" applyFont="1" applyFill="1" applyBorder="1" applyAlignment="1" applyProtection="1">
      <alignment horizontal="center" vertical="center" wrapText="1"/>
    </xf>
    <xf numFmtId="0" fontId="37" fillId="37" borderId="54" xfId="0" applyFont="1" applyFill="1" applyBorder="1" applyAlignment="1">
      <alignment horizontal="center" vertical="center" wrapText="1"/>
    </xf>
    <xf numFmtId="0" fontId="37" fillId="37" borderId="54" xfId="0" applyFont="1" applyFill="1" applyBorder="1" applyAlignment="1">
      <alignment vertical="center" wrapText="1"/>
    </xf>
    <xf numFmtId="0" fontId="33" fillId="0" borderId="26" xfId="0" applyNumberFormat="1" applyFont="1" applyFill="1" applyBorder="1" applyAlignment="1" applyProtection="1"/>
    <xf numFmtId="0" fontId="33" fillId="0" borderId="31" xfId="0" applyNumberFormat="1" applyFont="1" applyFill="1" applyBorder="1" applyAlignment="1" applyProtection="1"/>
    <xf numFmtId="0" fontId="40" fillId="0" borderId="0" xfId="0" applyFont="1" applyBorder="1" applyAlignment="1">
      <alignment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78" fillId="33" borderId="28" xfId="0" applyNumberFormat="1" applyFont="1" applyFill="1" applyBorder="1" applyAlignment="1" applyProtection="1">
      <alignment vertical="center"/>
    </xf>
    <xf numFmtId="0" fontId="36" fillId="0" borderId="28" xfId="0" applyNumberFormat="1" applyFont="1" applyFill="1" applyBorder="1" applyAlignment="1" applyProtection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left"/>
    </xf>
    <xf numFmtId="43" fontId="33" fillId="0" borderId="0" xfId="0" applyNumberFormat="1" applyFont="1" applyFill="1" applyBorder="1" applyAlignment="1" applyProtection="1"/>
    <xf numFmtId="0" fontId="36" fillId="0" borderId="0" xfId="0" applyFont="1" applyBorder="1" applyAlignment="1">
      <alignment horizontal="left" vertical="center" wrapText="1"/>
    </xf>
    <xf numFmtId="0" fontId="33" fillId="0" borderId="29" xfId="0" applyNumberFormat="1" applyFont="1" applyFill="1" applyBorder="1" applyAlignment="1" applyProtection="1"/>
    <xf numFmtId="0" fontId="33" fillId="0" borderId="32" xfId="0" applyNumberFormat="1" applyFont="1" applyFill="1" applyBorder="1" applyAlignment="1" applyProtection="1"/>
    <xf numFmtId="0" fontId="33" fillId="0" borderId="0" xfId="0" applyNumberFormat="1" applyFont="1" applyFill="1" applyBorder="1" applyAlignment="1" applyProtection="1">
      <alignment horizontal="center" vertical="center"/>
    </xf>
    <xf numFmtId="173" fontId="36" fillId="0" borderId="1" xfId="0" applyNumberFormat="1" applyFont="1" applyFill="1" applyBorder="1" applyAlignment="1">
      <alignment horizontal="center" vertical="center"/>
    </xf>
    <xf numFmtId="173" fontId="36" fillId="0" borderId="23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vertical="center" wrapText="1"/>
    </xf>
    <xf numFmtId="0" fontId="36" fillId="0" borderId="0" xfId="0" applyNumberFormat="1" applyFont="1" applyFill="1" applyBorder="1" applyAlignment="1">
      <alignment horizontal="center" vertical="center"/>
    </xf>
    <xf numFmtId="165" fontId="36" fillId="0" borderId="0" xfId="138" applyNumberFormat="1" applyFont="1" applyFill="1" applyBorder="1" applyAlignment="1">
      <alignment horizontal="center" vertical="center"/>
    </xf>
    <xf numFmtId="9" fontId="36" fillId="0" borderId="0" xfId="0" applyNumberFormat="1" applyFont="1" applyFill="1" applyBorder="1" applyAlignment="1">
      <alignment horizontal="center" vertical="center"/>
    </xf>
    <xf numFmtId="0" fontId="37" fillId="0" borderId="0" xfId="0" applyNumberFormat="1" applyFont="1" applyFill="1" applyBorder="1" applyAlignment="1">
      <alignment horizontal="center" vertical="center"/>
    </xf>
    <xf numFmtId="9" fontId="37" fillId="0" borderId="0" xfId="0" applyNumberFormat="1" applyFont="1" applyFill="1" applyBorder="1" applyAlignment="1">
      <alignment horizontal="center" vertical="center"/>
    </xf>
    <xf numFmtId="165" fontId="36" fillId="0" borderId="0" xfId="0" applyNumberFormat="1" applyFont="1" applyFill="1" applyBorder="1" applyAlignment="1">
      <alignment horizontal="center" vertical="center"/>
    </xf>
    <xf numFmtId="170" fontId="36" fillId="0" borderId="0" xfId="0" applyNumberFormat="1" applyFont="1" applyFill="1" applyBorder="1" applyAlignment="1">
      <alignment horizontal="center" vertical="center"/>
    </xf>
    <xf numFmtId="10" fontId="37" fillId="0" borderId="0" xfId="0" applyNumberFormat="1" applyFont="1" applyFill="1" applyBorder="1" applyAlignment="1">
      <alignment horizontal="center" vertical="center"/>
    </xf>
    <xf numFmtId="2" fontId="36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 applyProtection="1">
      <alignment wrapText="1"/>
    </xf>
    <xf numFmtId="0" fontId="33" fillId="0" borderId="23" xfId="0" applyNumberFormat="1" applyFont="1" applyFill="1" applyBorder="1" applyAlignment="1" applyProtection="1"/>
    <xf numFmtId="0" fontId="33" fillId="0" borderId="0" xfId="0" applyNumberFormat="1" applyFont="1" applyFill="1" applyBorder="1" applyAlignment="1" applyProtection="1">
      <alignment horizontal="center" vertical="center"/>
    </xf>
    <xf numFmtId="0" fontId="33" fillId="0" borderId="26" xfId="0" applyNumberFormat="1" applyFont="1" applyFill="1" applyBorder="1" applyAlignment="1" applyProtection="1">
      <alignment horizontal="center" vertical="center"/>
    </xf>
    <xf numFmtId="0" fontId="33" fillId="0" borderId="31" xfId="0" applyNumberFormat="1" applyFont="1" applyFill="1" applyBorder="1" applyAlignment="1" applyProtection="1">
      <alignment horizontal="center" vertical="center"/>
    </xf>
    <xf numFmtId="0" fontId="36" fillId="0" borderId="31" xfId="0" applyNumberFormat="1" applyFont="1" applyFill="1" applyBorder="1" applyAlignment="1" applyProtection="1">
      <alignment horizontal="center" vertical="center"/>
    </xf>
    <xf numFmtId="0" fontId="41" fillId="0" borderId="0" xfId="0" applyFont="1" applyBorder="1" applyAlignment="1">
      <alignment horizontal="center" vertical="center" wrapText="1"/>
    </xf>
    <xf numFmtId="0" fontId="32" fillId="33" borderId="69" xfId="0" applyNumberFormat="1" applyFont="1" applyFill="1" applyBorder="1" applyAlignment="1" applyProtection="1">
      <alignment horizontal="center" vertical="center"/>
    </xf>
    <xf numFmtId="0" fontId="33" fillId="36" borderId="1" xfId="0" applyNumberFormat="1" applyFont="1" applyFill="1" applyBorder="1" applyAlignment="1" applyProtection="1">
      <alignment horizontal="center" vertical="center"/>
    </xf>
    <xf numFmtId="0" fontId="33" fillId="36" borderId="64" xfId="0" applyNumberFormat="1" applyFont="1" applyFill="1" applyBorder="1" applyAlignment="1" applyProtection="1">
      <alignment horizontal="center" vertical="center"/>
    </xf>
    <xf numFmtId="0" fontId="33" fillId="33" borderId="53" xfId="0" applyNumberFormat="1" applyFont="1" applyFill="1" applyBorder="1" applyAlignment="1" applyProtection="1">
      <alignment horizontal="center" vertical="center"/>
    </xf>
    <xf numFmtId="0" fontId="37" fillId="33" borderId="53" xfId="0" applyNumberFormat="1" applyFont="1" applyFill="1" applyBorder="1" applyAlignment="1" applyProtection="1">
      <alignment horizontal="center"/>
    </xf>
    <xf numFmtId="170" fontId="36" fillId="0" borderId="1" xfId="138" applyNumberFormat="1" applyFont="1" applyFill="1" applyBorder="1" applyAlignment="1">
      <alignment horizontal="center" vertical="center"/>
    </xf>
    <xf numFmtId="9" fontId="36" fillId="0" borderId="64" xfId="0" applyNumberFormat="1" applyFont="1" applyFill="1" applyBorder="1" applyAlignment="1">
      <alignment horizontal="center" vertical="center"/>
    </xf>
    <xf numFmtId="9" fontId="36" fillId="33" borderId="53" xfId="0" applyNumberFormat="1" applyFont="1" applyFill="1" applyBorder="1" applyAlignment="1">
      <alignment horizontal="center" vertical="center"/>
    </xf>
    <xf numFmtId="0" fontId="36" fillId="0" borderId="65" xfId="0" applyNumberFormat="1" applyFont="1" applyFill="1" applyBorder="1" applyAlignment="1">
      <alignment horizontal="center" vertical="center"/>
    </xf>
    <xf numFmtId="165" fontId="36" fillId="0" borderId="1" xfId="138" applyNumberFormat="1" applyFont="1" applyFill="1" applyBorder="1" applyAlignment="1">
      <alignment horizontal="center" vertical="center"/>
    </xf>
    <xf numFmtId="0" fontId="36" fillId="33" borderId="53" xfId="0" applyNumberFormat="1" applyFont="1" applyFill="1" applyBorder="1" applyAlignment="1">
      <alignment horizontal="center" vertical="center"/>
    </xf>
    <xf numFmtId="10" fontId="36" fillId="0" borderId="64" xfId="0" applyNumberFormat="1" applyFont="1" applyFill="1" applyBorder="1" applyAlignment="1">
      <alignment horizontal="center" vertical="center"/>
    </xf>
    <xf numFmtId="10" fontId="36" fillId="0" borderId="1" xfId="0" applyNumberFormat="1" applyFont="1" applyFill="1" applyBorder="1" applyAlignment="1">
      <alignment horizontal="center" vertical="center"/>
    </xf>
    <xf numFmtId="0" fontId="36" fillId="0" borderId="69" xfId="0" applyNumberFormat="1" applyFont="1" applyFill="1" applyBorder="1" applyAlignment="1">
      <alignment horizontal="center" vertical="center"/>
    </xf>
    <xf numFmtId="165" fontId="36" fillId="0" borderId="69" xfId="0" applyNumberFormat="1" applyFont="1" applyFill="1" applyBorder="1" applyAlignment="1">
      <alignment horizontal="center" vertical="center"/>
    </xf>
    <xf numFmtId="9" fontId="36" fillId="0" borderId="25" xfId="0" applyNumberFormat="1" applyFont="1" applyFill="1" applyBorder="1" applyAlignment="1">
      <alignment horizontal="center" vertical="center"/>
    </xf>
    <xf numFmtId="0" fontId="36" fillId="0" borderId="27" xfId="0" applyNumberFormat="1" applyFont="1" applyFill="1" applyBorder="1" applyAlignment="1">
      <alignment horizontal="center" vertical="center"/>
    </xf>
    <xf numFmtId="0" fontId="33" fillId="0" borderId="64" xfId="0" applyNumberFormat="1" applyFont="1" applyFill="1" applyBorder="1" applyAlignment="1" applyProtection="1"/>
    <xf numFmtId="0" fontId="33" fillId="0" borderId="48" xfId="0" applyNumberFormat="1" applyFont="1" applyFill="1" applyBorder="1" applyAlignment="1" applyProtection="1"/>
    <xf numFmtId="0" fontId="36" fillId="0" borderId="64" xfId="0" applyNumberFormat="1" applyFont="1" applyFill="1" applyBorder="1" applyAlignment="1">
      <alignment horizontal="center" vertical="center"/>
    </xf>
    <xf numFmtId="165" fontId="36" fillId="0" borderId="48" xfId="0" applyNumberFormat="1" applyFont="1" applyFill="1" applyBorder="1" applyAlignment="1">
      <alignment horizontal="center" vertical="center"/>
    </xf>
    <xf numFmtId="9" fontId="36" fillId="0" borderId="48" xfId="0" applyNumberFormat="1" applyFont="1" applyFill="1" applyBorder="1" applyAlignment="1">
      <alignment horizontal="center" vertical="center"/>
    </xf>
    <xf numFmtId="0" fontId="36" fillId="0" borderId="48" xfId="0" applyNumberFormat="1" applyFont="1" applyFill="1" applyBorder="1" applyAlignment="1">
      <alignment horizontal="center" vertical="center"/>
    </xf>
    <xf numFmtId="9" fontId="36" fillId="0" borderId="65" xfId="0" applyNumberFormat="1" applyFont="1" applyFill="1" applyBorder="1" applyAlignment="1">
      <alignment horizontal="center" vertical="center"/>
    </xf>
    <xf numFmtId="170" fontId="36" fillId="0" borderId="69" xfId="0" applyNumberFormat="1" applyFont="1" applyFill="1" applyBorder="1" applyAlignment="1">
      <alignment horizontal="center" vertical="center"/>
    </xf>
    <xf numFmtId="10" fontId="36" fillId="0" borderId="25" xfId="0" applyNumberFormat="1" applyFont="1" applyFill="1" applyBorder="1" applyAlignment="1">
      <alignment horizontal="center" vertical="center"/>
    </xf>
    <xf numFmtId="9" fontId="36" fillId="0" borderId="53" xfId="0" applyNumberFormat="1" applyFont="1" applyFill="1" applyBorder="1" applyAlignment="1">
      <alignment horizontal="center" vertical="center"/>
    </xf>
    <xf numFmtId="9" fontId="36" fillId="0" borderId="69" xfId="0" applyNumberFormat="1" applyFont="1" applyFill="1" applyBorder="1" applyAlignment="1">
      <alignment horizontal="center" vertical="center"/>
    </xf>
    <xf numFmtId="0" fontId="37" fillId="0" borderId="54" xfId="0" applyNumberFormat="1" applyFont="1" applyFill="1" applyBorder="1" applyAlignment="1">
      <alignment horizontal="center" vertical="center"/>
    </xf>
    <xf numFmtId="0" fontId="37" fillId="0" borderId="32" xfId="0" applyNumberFormat="1" applyFont="1" applyFill="1" applyBorder="1" applyAlignment="1">
      <alignment horizontal="center" vertical="center"/>
    </xf>
    <xf numFmtId="165" fontId="37" fillId="0" borderId="69" xfId="0" applyNumberFormat="1" applyFont="1" applyFill="1" applyBorder="1" applyAlignment="1">
      <alignment horizontal="center" vertical="center"/>
    </xf>
    <xf numFmtId="9" fontId="37" fillId="0" borderId="25" xfId="0" applyNumberFormat="1" applyFont="1" applyFill="1" applyBorder="1" applyAlignment="1">
      <alignment horizontal="center" vertical="center"/>
    </xf>
    <xf numFmtId="9" fontId="37" fillId="0" borderId="69" xfId="0" applyNumberFormat="1" applyFont="1" applyFill="1" applyBorder="1" applyAlignment="1">
      <alignment horizontal="center" vertical="center"/>
    </xf>
    <xf numFmtId="0" fontId="37" fillId="38" borderId="54" xfId="0" applyNumberFormat="1" applyFont="1" applyFill="1" applyBorder="1" applyAlignment="1">
      <alignment horizontal="center" vertical="center"/>
    </xf>
    <xf numFmtId="165" fontId="37" fillId="38" borderId="54" xfId="0" applyNumberFormat="1" applyFont="1" applyFill="1" applyBorder="1" applyAlignment="1">
      <alignment horizontal="center" vertical="center"/>
    </xf>
    <xf numFmtId="10" fontId="37" fillId="38" borderId="30" xfId="0" applyNumberFormat="1" applyFont="1" applyFill="1" applyBorder="1" applyAlignment="1">
      <alignment horizontal="center" vertical="center"/>
    </xf>
    <xf numFmtId="9" fontId="36" fillId="0" borderId="54" xfId="0" applyNumberFormat="1" applyFont="1" applyFill="1" applyBorder="1" applyAlignment="1">
      <alignment horizontal="center" vertical="center"/>
    </xf>
    <xf numFmtId="0" fontId="37" fillId="38" borderId="32" xfId="0" applyNumberFormat="1" applyFont="1" applyFill="1" applyBorder="1" applyAlignment="1">
      <alignment horizontal="center" vertical="center"/>
    </xf>
    <xf numFmtId="10" fontId="37" fillId="38" borderId="54" xfId="0" applyNumberFormat="1" applyFont="1" applyFill="1" applyBorder="1" applyAlignment="1">
      <alignment horizontal="center" vertical="center"/>
    </xf>
    <xf numFmtId="0" fontId="41" fillId="37" borderId="0" xfId="0" applyFont="1" applyFill="1" applyBorder="1" applyAlignment="1">
      <alignment vertical="center" wrapText="1"/>
    </xf>
    <xf numFmtId="9" fontId="33" fillId="0" borderId="0" xfId="0" applyNumberFormat="1" applyFont="1" applyFill="1" applyBorder="1" applyAlignment="1" applyProtection="1"/>
    <xf numFmtId="43" fontId="36" fillId="0" borderId="69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horizontal="center" vertical="center"/>
    </xf>
    <xf numFmtId="0" fontId="36" fillId="0" borderId="65" xfId="0" applyNumberFormat="1" applyFont="1" applyFill="1" applyBorder="1" applyAlignment="1">
      <alignment horizontal="center" vertical="center"/>
    </xf>
    <xf numFmtId="0" fontId="37" fillId="57" borderId="54" xfId="0" applyNumberFormat="1" applyFont="1" applyFill="1" applyBorder="1" applyAlignment="1">
      <alignment horizontal="center" vertical="center"/>
    </xf>
    <xf numFmtId="165" fontId="37" fillId="57" borderId="53" xfId="0" applyNumberFormat="1" applyFont="1" applyFill="1" applyBorder="1" applyAlignment="1">
      <alignment horizontal="center" vertical="center"/>
    </xf>
    <xf numFmtId="9" fontId="37" fillId="57" borderId="28" xfId="0" applyNumberFormat="1" applyFont="1" applyFill="1" applyBorder="1" applyAlignment="1">
      <alignment horizontal="center" vertical="center"/>
    </xf>
    <xf numFmtId="0" fontId="37" fillId="57" borderId="32" xfId="0" applyNumberFormat="1" applyFont="1" applyFill="1" applyBorder="1" applyAlignment="1">
      <alignment horizontal="center" vertical="center"/>
    </xf>
    <xf numFmtId="9" fontId="37" fillId="57" borderId="53" xfId="0" applyNumberFormat="1" applyFont="1" applyFill="1" applyBorder="1" applyAlignment="1">
      <alignment horizontal="center" vertical="center"/>
    </xf>
    <xf numFmtId="173" fontId="36" fillId="58" borderId="22" xfId="0" applyNumberFormat="1" applyFont="1" applyFill="1" applyBorder="1" applyAlignment="1">
      <alignment horizontal="center" vertical="center"/>
    </xf>
    <xf numFmtId="174" fontId="36" fillId="58" borderId="1" xfId="0" applyNumberFormat="1" applyFont="1" applyFill="1" applyBorder="1" applyAlignment="1">
      <alignment horizontal="center" vertical="center"/>
    </xf>
    <xf numFmtId="2" fontId="36" fillId="58" borderId="22" xfId="0" applyNumberFormat="1" applyFont="1" applyFill="1" applyBorder="1" applyAlignment="1">
      <alignment horizontal="center" vertical="center"/>
    </xf>
    <xf numFmtId="165" fontId="36" fillId="58" borderId="1" xfId="0" applyNumberFormat="1" applyFont="1" applyFill="1" applyBorder="1" applyAlignment="1">
      <alignment horizontal="center" vertical="center"/>
    </xf>
    <xf numFmtId="173" fontId="36" fillId="59" borderId="1" xfId="0" applyNumberFormat="1" applyFont="1" applyFill="1" applyBorder="1" applyAlignment="1">
      <alignment horizontal="center" vertical="center"/>
    </xf>
    <xf numFmtId="2" fontId="36" fillId="59" borderId="1" xfId="0" applyNumberFormat="1" applyFont="1" applyFill="1" applyBorder="1" applyAlignment="1">
      <alignment horizontal="center" vertical="center"/>
    </xf>
    <xf numFmtId="2" fontId="33" fillId="59" borderId="1" xfId="0" applyNumberFormat="1" applyFont="1" applyFill="1" applyBorder="1" applyAlignment="1" applyProtection="1">
      <alignment horizontal="center" vertical="center"/>
    </xf>
    <xf numFmtId="2" fontId="36" fillId="60" borderId="1" xfId="0" applyNumberFormat="1" applyFont="1" applyFill="1" applyBorder="1" applyAlignment="1">
      <alignment horizontal="center" vertical="center"/>
    </xf>
    <xf numFmtId="174" fontId="36" fillId="60" borderId="1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horizontal="center" vertical="center"/>
    </xf>
    <xf numFmtId="0" fontId="36" fillId="0" borderId="1" xfId="0" applyNumberFormat="1" applyFont="1" applyFill="1" applyBorder="1" applyAlignment="1" applyProtection="1"/>
    <xf numFmtId="0" fontId="36" fillId="0" borderId="23" xfId="0" applyNumberFormat="1" applyFont="1" applyFill="1" applyBorder="1" applyAlignment="1" applyProtection="1"/>
    <xf numFmtId="173" fontId="37" fillId="0" borderId="23" xfId="0" applyNumberFormat="1" applyFont="1" applyFill="1" applyBorder="1" applyAlignment="1">
      <alignment horizontal="right" vertical="center"/>
    </xf>
    <xf numFmtId="0" fontId="41" fillId="0" borderId="0" xfId="0" applyFont="1" applyBorder="1" applyAlignment="1">
      <alignment vertical="center" wrapText="1"/>
    </xf>
    <xf numFmtId="44" fontId="39" fillId="0" borderId="0" xfId="138" applyFont="1" applyBorder="1" applyAlignment="1">
      <alignment horizontal="center" vertical="center"/>
    </xf>
    <xf numFmtId="0" fontId="42" fillId="34" borderId="0" xfId="0" applyFont="1" applyFill="1" applyBorder="1" applyAlignment="1">
      <alignment horizontal="center" vertical="center"/>
    </xf>
    <xf numFmtId="44" fontId="37" fillId="0" borderId="0" xfId="0" applyNumberFormat="1" applyFont="1" applyFill="1" applyBorder="1" applyAlignment="1" applyProtection="1">
      <alignment horizontal="center"/>
    </xf>
    <xf numFmtId="172" fontId="54" fillId="0" borderId="0" xfId="187" applyNumberFormat="1" applyFont="1" applyFill="1" applyBorder="1" applyAlignment="1">
      <alignment horizontal="center" vertical="center" wrapText="1"/>
    </xf>
    <xf numFmtId="168" fontId="54" fillId="0" borderId="0" xfId="186" applyNumberFormat="1" applyFont="1" applyFill="1" applyBorder="1" applyAlignment="1" applyProtection="1">
      <alignment horizontal="center" vertical="center" wrapText="1"/>
    </xf>
    <xf numFmtId="173" fontId="36" fillId="0" borderId="0" xfId="0" applyNumberFormat="1" applyFont="1" applyFill="1" applyBorder="1" applyAlignment="1">
      <alignment horizontal="center" vertical="center"/>
    </xf>
    <xf numFmtId="173" fontId="37" fillId="0" borderId="0" xfId="0" applyNumberFormat="1" applyFont="1" applyFill="1" applyBorder="1" applyAlignment="1">
      <alignment horizontal="right" vertical="center"/>
    </xf>
    <xf numFmtId="0" fontId="33" fillId="0" borderId="22" xfId="0" applyNumberFormat="1" applyFont="1" applyFill="1" applyBorder="1" applyAlignment="1" applyProtection="1"/>
    <xf numFmtId="173" fontId="36" fillId="0" borderId="22" xfId="0" applyNumberFormat="1" applyFont="1" applyFill="1" applyBorder="1" applyAlignment="1">
      <alignment horizontal="center" vertical="center"/>
    </xf>
    <xf numFmtId="174" fontId="36" fillId="0" borderId="1" xfId="0" applyNumberFormat="1" applyFont="1" applyFill="1" applyBorder="1" applyAlignment="1">
      <alignment horizontal="center" vertical="center"/>
    </xf>
    <xf numFmtId="2" fontId="36" fillId="0" borderId="22" xfId="0" applyNumberFormat="1" applyFont="1" applyFill="1" applyBorder="1" applyAlignment="1">
      <alignment horizontal="center" vertical="center"/>
    </xf>
    <xf numFmtId="173" fontId="37" fillId="0" borderId="22" xfId="0" applyNumberFormat="1" applyFont="1" applyFill="1" applyBorder="1" applyAlignment="1">
      <alignment horizontal="right" vertical="center"/>
    </xf>
    <xf numFmtId="173" fontId="37" fillId="0" borderId="1" xfId="0" applyNumberFormat="1" applyFont="1" applyFill="1" applyBorder="1" applyAlignment="1">
      <alignment horizontal="right" vertical="center"/>
    </xf>
    <xf numFmtId="0" fontId="36" fillId="0" borderId="66" xfId="0" applyNumberFormat="1" applyFont="1" applyFill="1" applyBorder="1" applyAlignment="1" applyProtection="1"/>
    <xf numFmtId="172" fontId="79" fillId="0" borderId="67" xfId="186" applyNumberFormat="1" applyFont="1" applyFill="1" applyBorder="1" applyAlignment="1" applyProtection="1">
      <alignment horizontal="center" vertical="center" wrapText="1"/>
    </xf>
    <xf numFmtId="168" fontId="54" fillId="0" borderId="67" xfId="186" applyNumberFormat="1" applyFont="1" applyFill="1" applyBorder="1" applyAlignment="1" applyProtection="1">
      <alignment horizontal="center" vertical="center" wrapText="1"/>
    </xf>
    <xf numFmtId="172" fontId="80" fillId="0" borderId="67" xfId="186" applyNumberFormat="1" applyFont="1" applyFill="1" applyBorder="1" applyAlignment="1" applyProtection="1">
      <alignment horizontal="center" vertical="center" wrapText="1"/>
    </xf>
    <xf numFmtId="0" fontId="37" fillId="0" borderId="0" xfId="0" applyNumberFormat="1" applyFont="1" applyFill="1" applyBorder="1" applyAlignment="1" applyProtection="1"/>
    <xf numFmtId="0" fontId="39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44" fontId="37" fillId="0" borderId="1" xfId="0" applyNumberFormat="1" applyFont="1" applyFill="1" applyBorder="1" applyAlignment="1" applyProtection="1">
      <alignment horizontal="center"/>
    </xf>
    <xf numFmtId="0" fontId="33" fillId="0" borderId="70" xfId="0" applyNumberFormat="1" applyFont="1" applyFill="1" applyBorder="1" applyAlignment="1" applyProtection="1"/>
    <xf numFmtId="0" fontId="33" fillId="0" borderId="71" xfId="0" applyNumberFormat="1" applyFont="1" applyFill="1" applyBorder="1" applyAlignment="1" applyProtection="1"/>
    <xf numFmtId="0" fontId="33" fillId="0" borderId="72" xfId="0" applyNumberFormat="1" applyFont="1" applyFill="1" applyBorder="1" applyAlignment="1" applyProtection="1"/>
    <xf numFmtId="0" fontId="39" fillId="0" borderId="22" xfId="0" applyFont="1" applyFill="1" applyBorder="1" applyAlignment="1">
      <alignment horizontal="left" vertical="center"/>
    </xf>
    <xf numFmtId="44" fontId="39" fillId="0" borderId="23" xfId="138" applyFont="1" applyFill="1" applyBorder="1" applyAlignment="1">
      <alignment horizontal="center" vertical="center"/>
    </xf>
    <xf numFmtId="0" fontId="42" fillId="0" borderId="22" xfId="0" applyFont="1" applyFill="1" applyBorder="1" applyAlignment="1">
      <alignment horizontal="left" vertical="center"/>
    </xf>
    <xf numFmtId="0" fontId="42" fillId="0" borderId="23" xfId="0" applyFont="1" applyFill="1" applyBorder="1" applyAlignment="1">
      <alignment horizontal="center" vertical="center"/>
    </xf>
    <xf numFmtId="44" fontId="37" fillId="0" borderId="23" xfId="0" applyNumberFormat="1" applyFont="1" applyFill="1" applyBorder="1" applyAlignment="1" applyProtection="1">
      <alignment horizontal="center"/>
    </xf>
    <xf numFmtId="0" fontId="36" fillId="0" borderId="22" xfId="0" applyNumberFormat="1" applyFont="1" applyFill="1" applyBorder="1" applyAlignment="1" applyProtection="1"/>
    <xf numFmtId="174" fontId="36" fillId="0" borderId="23" xfId="0" applyNumberFormat="1" applyFont="1" applyFill="1" applyBorder="1" applyAlignment="1">
      <alignment horizontal="center" vertical="center"/>
    </xf>
    <xf numFmtId="165" fontId="36" fillId="0" borderId="23" xfId="0" applyNumberFormat="1" applyFont="1" applyFill="1" applyBorder="1" applyAlignment="1">
      <alignment horizontal="center" vertical="center"/>
    </xf>
    <xf numFmtId="168" fontId="81" fillId="0" borderId="68" xfId="186" applyNumberFormat="1" applyFont="1" applyFill="1" applyBorder="1" applyAlignment="1" applyProtection="1">
      <alignment horizontal="center" vertical="center" wrapText="1"/>
    </xf>
    <xf numFmtId="172" fontId="79" fillId="58" borderId="22" xfId="186" applyNumberFormat="1" applyFont="1" applyFill="1" applyBorder="1" applyAlignment="1" applyProtection="1">
      <alignment horizontal="center" vertical="center" wrapText="1"/>
    </xf>
    <xf numFmtId="168" fontId="54" fillId="58" borderId="1" xfId="186" applyNumberFormat="1" applyFont="1" applyFill="1" applyBorder="1" applyAlignment="1" applyProtection="1">
      <alignment horizontal="center" vertical="center" wrapText="1"/>
    </xf>
    <xf numFmtId="165" fontId="36" fillId="59" borderId="23" xfId="0" applyNumberFormat="1" applyFont="1" applyFill="1" applyBorder="1" applyAlignment="1">
      <alignment horizontal="center" vertical="center"/>
    </xf>
    <xf numFmtId="174" fontId="36" fillId="59" borderId="23" xfId="0" applyNumberFormat="1" applyFont="1" applyFill="1" applyBorder="1" applyAlignment="1">
      <alignment horizontal="center" vertical="center"/>
    </xf>
    <xf numFmtId="173" fontId="36" fillId="59" borderId="23" xfId="0" applyNumberFormat="1" applyFont="1" applyFill="1" applyBorder="1" applyAlignment="1">
      <alignment horizontal="center" vertical="center"/>
    </xf>
    <xf numFmtId="174" fontId="33" fillId="59" borderId="23" xfId="0" applyNumberFormat="1" applyFont="1" applyFill="1" applyBorder="1" applyAlignment="1" applyProtection="1">
      <alignment horizontal="center" vertical="center"/>
    </xf>
    <xf numFmtId="172" fontId="80" fillId="60" borderId="1" xfId="186" applyNumberFormat="1" applyFont="1" applyFill="1" applyBorder="1" applyAlignment="1" applyProtection="1">
      <alignment horizontal="center" vertical="center" wrapText="1"/>
    </xf>
    <xf numFmtId="168" fontId="54" fillId="60" borderId="1" xfId="186" applyNumberFormat="1" applyFont="1" applyFill="1" applyBorder="1" applyAlignment="1" applyProtection="1">
      <alignment horizontal="center" vertical="center" wrapText="1"/>
    </xf>
    <xf numFmtId="172" fontId="81" fillId="59" borderId="1" xfId="186" applyNumberFormat="1" applyFont="1" applyFill="1" applyBorder="1" applyAlignment="1" applyProtection="1">
      <alignment horizontal="center" vertical="center" wrapText="1"/>
    </xf>
    <xf numFmtId="168" fontId="54" fillId="59" borderId="23" xfId="186" applyNumberFormat="1" applyFont="1" applyFill="1" applyBorder="1" applyAlignment="1" applyProtection="1">
      <alignment horizontal="center" vertical="center" wrapText="1"/>
    </xf>
    <xf numFmtId="0" fontId="36" fillId="0" borderId="65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horizontal="center" vertical="center"/>
    </xf>
    <xf numFmtId="0" fontId="37" fillId="33" borderId="0" xfId="0" applyFont="1" applyFill="1" applyBorder="1" applyAlignment="1">
      <alignment horizontal="center" vertical="center" wrapText="1"/>
    </xf>
    <xf numFmtId="0" fontId="37" fillId="33" borderId="0" xfId="0" applyFont="1" applyFill="1" applyBorder="1" applyAlignment="1">
      <alignment vertical="center" wrapText="1"/>
    </xf>
    <xf numFmtId="0" fontId="36" fillId="33" borderId="0" xfId="0" applyNumberFormat="1" applyFont="1" applyFill="1" applyBorder="1" applyAlignment="1" applyProtection="1">
      <alignment horizontal="center" vertical="center"/>
    </xf>
    <xf numFmtId="43" fontId="36" fillId="33" borderId="0" xfId="0" applyNumberFormat="1" applyFont="1" applyFill="1" applyBorder="1" applyAlignment="1">
      <alignment vertical="center"/>
    </xf>
    <xf numFmtId="43" fontId="37" fillId="33" borderId="0" xfId="0" applyNumberFormat="1" applyFont="1" applyFill="1" applyBorder="1" applyAlignment="1">
      <alignment vertical="center"/>
    </xf>
    <xf numFmtId="43" fontId="37" fillId="33" borderId="0" xfId="0" applyNumberFormat="1" applyFont="1" applyFill="1" applyBorder="1" applyAlignment="1">
      <alignment vertical="center" wrapText="1"/>
    </xf>
    <xf numFmtId="43" fontId="36" fillId="33" borderId="0" xfId="0" applyNumberFormat="1" applyFont="1" applyFill="1" applyBorder="1" applyAlignment="1" applyProtection="1">
      <alignment vertical="center"/>
    </xf>
    <xf numFmtId="0" fontId="36" fillId="0" borderId="64" xfId="0" applyNumberFormat="1" applyFont="1" applyFill="1" applyBorder="1" applyAlignment="1" applyProtection="1">
      <alignment horizontal="center" vertical="center" wrapText="1"/>
    </xf>
    <xf numFmtId="0" fontId="36" fillId="0" borderId="65" xfId="0" applyNumberFormat="1" applyFont="1" applyFill="1" applyBorder="1" applyAlignment="1" applyProtection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center" vertical="center" wrapText="1"/>
    </xf>
    <xf numFmtId="0" fontId="36" fillId="0" borderId="0" xfId="0" applyNumberFormat="1" applyFont="1" applyFill="1" applyBorder="1" applyAlignment="1">
      <alignment horizontal="center" vertical="center"/>
    </xf>
    <xf numFmtId="0" fontId="78" fillId="33" borderId="0" xfId="0" applyNumberFormat="1" applyFont="1" applyFill="1" applyBorder="1" applyAlignment="1" applyProtection="1">
      <alignment vertical="center"/>
    </xf>
    <xf numFmtId="0" fontId="36" fillId="0" borderId="0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horizontal="center" vertical="center"/>
    </xf>
    <xf numFmtId="0" fontId="36" fillId="0" borderId="64" xfId="0" applyNumberFormat="1" applyFont="1" applyFill="1" applyBorder="1" applyAlignment="1">
      <alignment horizontal="center" vertical="center"/>
    </xf>
    <xf numFmtId="0" fontId="36" fillId="0" borderId="48" xfId="0" applyNumberFormat="1" applyFont="1" applyFill="1" applyBorder="1" applyAlignment="1">
      <alignment horizontal="center" vertical="center"/>
    </xf>
    <xf numFmtId="173" fontId="36" fillId="0" borderId="46" xfId="0" applyNumberFormat="1" applyFont="1" applyFill="1" applyBorder="1" applyAlignment="1">
      <alignment horizontal="center" vertical="center"/>
    </xf>
    <xf numFmtId="173" fontId="36" fillId="0" borderId="48" xfId="0" applyNumberFormat="1" applyFont="1" applyFill="1" applyBorder="1" applyAlignment="1">
      <alignment horizontal="center" vertical="center"/>
    </xf>
    <xf numFmtId="173" fontId="36" fillId="0" borderId="47" xfId="0" applyNumberFormat="1" applyFont="1" applyFill="1" applyBorder="1" applyAlignment="1">
      <alignment horizontal="center" vertical="center"/>
    </xf>
    <xf numFmtId="0" fontId="36" fillId="0" borderId="64" xfId="0" applyNumberFormat="1" applyFont="1" applyFill="1" applyBorder="1" applyAlignment="1" applyProtection="1">
      <alignment horizontal="center" vertical="center" wrapText="1"/>
    </xf>
    <xf numFmtId="0" fontId="36" fillId="0" borderId="65" xfId="0" applyNumberFormat="1" applyFont="1" applyFill="1" applyBorder="1" applyAlignment="1" applyProtection="1">
      <alignment horizontal="center" vertical="center" wrapText="1"/>
    </xf>
    <xf numFmtId="0" fontId="36" fillId="33" borderId="1" xfId="0" applyNumberFormat="1" applyFont="1" applyFill="1" applyBorder="1" applyAlignment="1">
      <alignment horizontal="center" vertical="center"/>
    </xf>
    <xf numFmtId="165" fontId="36" fillId="33" borderId="1" xfId="0" applyNumberFormat="1" applyFont="1" applyFill="1" applyBorder="1" applyAlignment="1">
      <alignment horizontal="center" vertical="center"/>
    </xf>
    <xf numFmtId="9" fontId="36" fillId="33" borderId="64" xfId="0" applyNumberFormat="1" applyFont="1" applyFill="1" applyBorder="1" applyAlignment="1">
      <alignment horizontal="center" vertical="center"/>
    </xf>
    <xf numFmtId="0" fontId="36" fillId="33" borderId="65" xfId="0" applyNumberFormat="1" applyFont="1" applyFill="1" applyBorder="1" applyAlignment="1">
      <alignment horizontal="center" vertical="center"/>
    </xf>
    <xf numFmtId="9" fontId="36" fillId="33" borderId="1" xfId="0" applyNumberFormat="1" applyFont="1" applyFill="1" applyBorder="1" applyAlignment="1">
      <alignment horizontal="center" vertical="center"/>
    </xf>
    <xf numFmtId="9" fontId="33" fillId="33" borderId="0" xfId="0" applyNumberFormat="1" applyFont="1" applyFill="1" applyBorder="1" applyAlignment="1" applyProtection="1"/>
    <xf numFmtId="0" fontId="33" fillId="33" borderId="0" xfId="0" applyNumberFormat="1" applyFont="1" applyFill="1" applyBorder="1" applyAlignment="1" applyProtection="1"/>
    <xf numFmtId="10" fontId="36" fillId="33" borderId="1" xfId="0" applyNumberFormat="1" applyFont="1" applyFill="1" applyBorder="1" applyAlignment="1">
      <alignment horizontal="center" vertical="center"/>
    </xf>
    <xf numFmtId="0" fontId="36" fillId="33" borderId="69" xfId="0" applyNumberFormat="1" applyFont="1" applyFill="1" applyBorder="1" applyAlignment="1">
      <alignment horizontal="center" vertical="center"/>
    </xf>
    <xf numFmtId="165" fontId="36" fillId="33" borderId="69" xfId="0" applyNumberFormat="1" applyFont="1" applyFill="1" applyBorder="1" applyAlignment="1">
      <alignment horizontal="center" vertical="center"/>
    </xf>
    <xf numFmtId="9" fontId="36" fillId="33" borderId="25" xfId="0" applyNumberFormat="1" applyFont="1" applyFill="1" applyBorder="1" applyAlignment="1">
      <alignment horizontal="center" vertical="center"/>
    </xf>
    <xf numFmtId="0" fontId="36" fillId="33" borderId="27" xfId="0" applyNumberFormat="1" applyFont="1" applyFill="1" applyBorder="1" applyAlignment="1">
      <alignment horizontal="center" vertical="center"/>
    </xf>
    <xf numFmtId="0" fontId="36" fillId="0" borderId="64" xfId="0" applyNumberFormat="1" applyFont="1" applyFill="1" applyBorder="1" applyAlignment="1" applyProtection="1">
      <alignment horizontal="left" vertical="center" wrapText="1"/>
    </xf>
    <xf numFmtId="0" fontId="36" fillId="0" borderId="48" xfId="0" applyNumberFormat="1" applyFont="1" applyFill="1" applyBorder="1" applyAlignment="1" applyProtection="1">
      <alignment horizontal="left" vertical="center" wrapText="1"/>
    </xf>
    <xf numFmtId="0" fontId="36" fillId="0" borderId="65" xfId="0" applyNumberFormat="1" applyFont="1" applyFill="1" applyBorder="1" applyAlignment="1" applyProtection="1">
      <alignment horizontal="left" vertical="center" wrapText="1"/>
    </xf>
    <xf numFmtId="170" fontId="36" fillId="0" borderId="1" xfId="0" applyNumberFormat="1" applyFont="1" applyFill="1" applyBorder="1" applyAlignment="1">
      <alignment horizontal="center" vertical="center"/>
    </xf>
    <xf numFmtId="165" fontId="37" fillId="0" borderId="28" xfId="0" applyNumberFormat="1" applyFont="1" applyFill="1" applyBorder="1" applyAlignment="1">
      <alignment horizontal="center" vertical="center"/>
    </xf>
    <xf numFmtId="9" fontId="37" fillId="0" borderId="29" xfId="0" applyNumberFormat="1" applyFont="1" applyFill="1" applyBorder="1" applyAlignment="1">
      <alignment horizontal="center" vertical="center"/>
    </xf>
    <xf numFmtId="0" fontId="37" fillId="33" borderId="1" xfId="0" applyFont="1" applyFill="1" applyBorder="1" applyAlignment="1">
      <alignment vertical="center" wrapText="1"/>
    </xf>
    <xf numFmtId="0" fontId="36" fillId="36" borderId="1" xfId="258" applyNumberFormat="1" applyFont="1" applyFill="1" applyBorder="1" applyAlignment="1" applyProtection="1">
      <alignment horizontal="center" vertical="center"/>
    </xf>
    <xf numFmtId="0" fontId="54" fillId="36" borderId="1" xfId="258" applyFont="1" applyFill="1" applyBorder="1" applyAlignment="1">
      <alignment vertical="center" wrapText="1"/>
    </xf>
    <xf numFmtId="0" fontId="36" fillId="36" borderId="1" xfId="258" applyNumberFormat="1" applyFont="1" applyFill="1" applyBorder="1" applyAlignment="1" applyProtection="1">
      <alignment vertical="center"/>
    </xf>
    <xf numFmtId="0" fontId="37" fillId="36" borderId="1" xfId="258" applyFont="1" applyFill="1" applyBorder="1" applyAlignment="1">
      <alignment horizontal="center" vertical="center"/>
    </xf>
    <xf numFmtId="0" fontId="36" fillId="0" borderId="1" xfId="258" applyNumberFormat="1" applyFont="1" applyFill="1" applyBorder="1" applyAlignment="1">
      <alignment horizontal="center" vertical="center"/>
    </xf>
    <xf numFmtId="165" fontId="36" fillId="0" borderId="1" xfId="258" applyNumberFormat="1" applyFont="1" applyFill="1" applyBorder="1" applyAlignment="1">
      <alignment horizontal="center" vertical="center"/>
    </xf>
    <xf numFmtId="9" fontId="36" fillId="0" borderId="1" xfId="258" applyNumberFormat="1" applyFont="1" applyFill="1" applyBorder="1" applyAlignment="1">
      <alignment horizontal="center" vertical="center"/>
    </xf>
    <xf numFmtId="2" fontId="36" fillId="0" borderId="1" xfId="258" applyNumberFormat="1" applyFont="1" applyFill="1" applyBorder="1" applyAlignment="1">
      <alignment horizontal="center" vertical="center"/>
    </xf>
    <xf numFmtId="43" fontId="36" fillId="0" borderId="0" xfId="258" applyNumberFormat="1" applyFont="1" applyFill="1" applyBorder="1" applyAlignment="1">
      <alignment vertical="center"/>
    </xf>
    <xf numFmtId="43" fontId="36" fillId="0" borderId="0" xfId="258" applyNumberFormat="1" applyFont="1" applyFill="1" applyBorder="1" applyAlignment="1" applyProtection="1">
      <alignment vertical="center"/>
    </xf>
    <xf numFmtId="0" fontId="37" fillId="33" borderId="53" xfId="258" applyNumberFormat="1" applyFont="1" applyFill="1" applyBorder="1" applyAlignment="1" applyProtection="1">
      <alignment horizontal="center"/>
    </xf>
    <xf numFmtId="9" fontId="36" fillId="33" borderId="53" xfId="258" applyNumberFormat="1" applyFont="1" applyFill="1" applyBorder="1" applyAlignment="1">
      <alignment horizontal="center" vertical="center"/>
    </xf>
    <xf numFmtId="10" fontId="36" fillId="0" borderId="64" xfId="258" applyNumberFormat="1" applyFont="1" applyFill="1" applyBorder="1" applyAlignment="1">
      <alignment horizontal="center" vertical="center"/>
    </xf>
    <xf numFmtId="10" fontId="36" fillId="0" borderId="1" xfId="258" applyNumberFormat="1" applyFont="1" applyFill="1" applyBorder="1" applyAlignment="1">
      <alignment horizontal="center" vertical="center"/>
    </xf>
    <xf numFmtId="9" fontId="36" fillId="0" borderId="53" xfId="258" applyNumberFormat="1" applyFont="1" applyFill="1" applyBorder="1" applyAlignment="1">
      <alignment horizontal="center" vertical="center"/>
    </xf>
    <xf numFmtId="9" fontId="33" fillId="0" borderId="0" xfId="258" applyNumberFormat="1" applyFont="1" applyFill="1" applyBorder="1" applyAlignment="1" applyProtection="1"/>
    <xf numFmtId="174" fontId="36" fillId="58" borderId="1" xfId="258" applyNumberFormat="1" applyFont="1" applyFill="1" applyBorder="1" applyAlignment="1">
      <alignment horizontal="center" vertical="center"/>
    </xf>
    <xf numFmtId="173" fontId="36" fillId="59" borderId="1" xfId="258" applyNumberFormat="1" applyFont="1" applyFill="1" applyBorder="1" applyAlignment="1">
      <alignment horizontal="center" vertical="center"/>
    </xf>
    <xf numFmtId="2" fontId="36" fillId="60" borderId="1" xfId="258" applyNumberFormat="1" applyFont="1" applyFill="1" applyBorder="1" applyAlignment="1">
      <alignment horizontal="center" vertical="center"/>
    </xf>
    <xf numFmtId="174" fontId="36" fillId="60" borderId="1" xfId="258" applyNumberFormat="1" applyFont="1" applyFill="1" applyBorder="1" applyAlignment="1" applyProtection="1">
      <alignment horizontal="center" vertical="center"/>
    </xf>
    <xf numFmtId="2" fontId="36" fillId="0" borderId="65" xfId="258" applyNumberFormat="1" applyFont="1" applyFill="1" applyBorder="1" applyAlignment="1">
      <alignment horizontal="center" vertical="center"/>
    </xf>
    <xf numFmtId="0" fontId="37" fillId="0" borderId="53" xfId="258" applyNumberFormat="1" applyFont="1" applyFill="1" applyBorder="1" applyAlignment="1" applyProtection="1">
      <alignment horizontal="center"/>
    </xf>
    <xf numFmtId="173" fontId="36" fillId="58" borderId="1" xfId="258" applyNumberFormat="1" applyFont="1" applyFill="1" applyBorder="1" applyAlignment="1">
      <alignment horizontal="center" vertical="center"/>
    </xf>
    <xf numFmtId="174" fontId="36" fillId="59" borderId="1" xfId="258" applyNumberFormat="1" applyFont="1" applyFill="1" applyBorder="1" applyAlignment="1">
      <alignment horizontal="center" vertical="center"/>
    </xf>
    <xf numFmtId="173" fontId="36" fillId="0" borderId="48" xfId="0" applyNumberFormat="1" applyFont="1" applyFill="1" applyBorder="1" applyAlignment="1">
      <alignment horizontal="center" vertical="center"/>
    </xf>
    <xf numFmtId="0" fontId="37" fillId="57" borderId="1" xfId="0" applyFont="1" applyFill="1" applyBorder="1" applyAlignment="1">
      <alignment vertical="center" wrapText="1"/>
    </xf>
    <xf numFmtId="9" fontId="36" fillId="33" borderId="69" xfId="0" applyNumberFormat="1" applyFont="1" applyFill="1" applyBorder="1" applyAlignment="1">
      <alignment horizontal="center" vertical="center"/>
    </xf>
    <xf numFmtId="2" fontId="36" fillId="33" borderId="1" xfId="0" applyNumberFormat="1" applyFont="1" applyFill="1" applyBorder="1" applyAlignment="1">
      <alignment horizontal="center" vertical="center"/>
    </xf>
    <xf numFmtId="0" fontId="39" fillId="57" borderId="1" xfId="0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horizontal="center" wrapText="1"/>
    </xf>
    <xf numFmtId="0" fontId="33" fillId="0" borderId="0" xfId="0" applyNumberFormat="1" applyFont="1" applyFill="1" applyBorder="1" applyAlignment="1" applyProtection="1">
      <alignment horizontal="center" wrapText="1"/>
    </xf>
    <xf numFmtId="0" fontId="36" fillId="0" borderId="0" xfId="0" applyNumberFormat="1" applyFont="1" applyFill="1" applyBorder="1" applyAlignment="1">
      <alignment horizontal="center" vertical="center"/>
    </xf>
    <xf numFmtId="0" fontId="33" fillId="0" borderId="11" xfId="0" applyNumberFormat="1" applyFont="1" applyFill="1" applyBorder="1" applyAlignment="1" applyProtection="1">
      <alignment horizontal="center" vertical="center"/>
    </xf>
    <xf numFmtId="0" fontId="33" fillId="0" borderId="18" xfId="0" applyNumberFormat="1" applyFont="1" applyFill="1" applyBorder="1" applyAlignment="1" applyProtection="1">
      <alignment horizontal="center" vertical="center"/>
    </xf>
    <xf numFmtId="0" fontId="0" fillId="36" borderId="1" xfId="0" applyNumberFormat="1" applyFill="1" applyBorder="1" applyAlignment="1" applyProtection="1"/>
    <xf numFmtId="0" fontId="36" fillId="33" borderId="1" xfId="0" applyFont="1" applyFill="1" applyBorder="1" applyAlignment="1">
      <alignment vertical="center" wrapText="1"/>
    </xf>
    <xf numFmtId="0" fontId="82" fillId="33" borderId="1" xfId="188" applyNumberFormat="1" applyFont="1" applyFill="1" applyBorder="1" applyAlignment="1">
      <alignment horizontal="center" vertical="center"/>
    </xf>
    <xf numFmtId="1" fontId="36" fillId="33" borderId="1" xfId="0" applyNumberFormat="1" applyFont="1" applyFill="1" applyBorder="1" applyAlignment="1">
      <alignment wrapText="1"/>
    </xf>
    <xf numFmtId="0" fontId="36" fillId="33" borderId="1" xfId="258" applyFont="1" applyFill="1" applyBorder="1" applyAlignment="1">
      <alignment horizontal="center" vertical="center"/>
    </xf>
    <xf numFmtId="1" fontId="84" fillId="33" borderId="1" xfId="0" applyNumberFormat="1" applyFont="1" applyFill="1" applyBorder="1" applyAlignment="1">
      <alignment horizontal="center" vertical="center"/>
    </xf>
    <xf numFmtId="1" fontId="36" fillId="33" borderId="1" xfId="0" applyNumberFormat="1" applyFont="1" applyFill="1" applyBorder="1" applyAlignment="1">
      <alignment vertical="center" wrapText="1"/>
    </xf>
    <xf numFmtId="1" fontId="36" fillId="33" borderId="1" xfId="0" applyNumberFormat="1" applyFont="1" applyFill="1" applyBorder="1" applyAlignment="1">
      <alignment horizontal="center" vertical="center"/>
    </xf>
    <xf numFmtId="0" fontId="36" fillId="33" borderId="1" xfId="0" applyNumberFormat="1" applyFont="1" applyFill="1" applyBorder="1" applyAlignment="1" applyProtection="1">
      <alignment horizontal="center" vertical="center" wrapText="1"/>
    </xf>
    <xf numFmtId="0" fontId="36" fillId="33" borderId="0" xfId="0" applyNumberFormat="1" applyFont="1" applyFill="1" applyBorder="1" applyAlignment="1" applyProtection="1">
      <alignment horizontal="left" vertical="center" wrapText="1"/>
    </xf>
    <xf numFmtId="0" fontId="78" fillId="33" borderId="0" xfId="0" applyNumberFormat="1" applyFont="1" applyFill="1" applyBorder="1" applyAlignment="1" applyProtection="1">
      <alignment horizontal="center" vertical="center" wrapText="1"/>
    </xf>
    <xf numFmtId="0" fontId="36" fillId="33" borderId="1" xfId="0" applyNumberFormat="1" applyFont="1" applyFill="1" applyBorder="1" applyAlignment="1" applyProtection="1">
      <alignment horizontal="left" vertical="center" wrapText="1"/>
    </xf>
    <xf numFmtId="0" fontId="36" fillId="33" borderId="1" xfId="0" applyNumberFormat="1" applyFont="1" applyFill="1" applyBorder="1" applyAlignment="1" applyProtection="1">
      <alignment horizontal="center" vertical="center"/>
    </xf>
    <xf numFmtId="0" fontId="36" fillId="33" borderId="1" xfId="0" applyFont="1" applyFill="1" applyBorder="1" applyAlignment="1">
      <alignment horizontal="left" vertical="center" wrapText="1"/>
    </xf>
    <xf numFmtId="43" fontId="36" fillId="33" borderId="1" xfId="0" applyNumberFormat="1" applyFont="1" applyFill="1" applyBorder="1" applyAlignment="1">
      <alignment vertical="center"/>
    </xf>
    <xf numFmtId="1" fontId="48" fillId="33" borderId="1" xfId="190" applyNumberFormat="1" applyFont="1" applyFill="1" applyBorder="1" applyAlignment="1">
      <alignment horizontal="center" vertical="center"/>
    </xf>
    <xf numFmtId="1" fontId="48" fillId="33" borderId="1" xfId="190" applyNumberFormat="1" applyFont="1" applyFill="1" applyBorder="1" applyAlignment="1">
      <alignment wrapText="1"/>
    </xf>
    <xf numFmtId="0" fontId="39" fillId="33" borderId="1" xfId="0" applyFont="1" applyFill="1" applyBorder="1" applyAlignment="1">
      <alignment vertical="center" wrapText="1"/>
    </xf>
    <xf numFmtId="0" fontId="82" fillId="33" borderId="1" xfId="170" applyNumberFormat="1" applyFont="1" applyFill="1" applyBorder="1" applyAlignment="1">
      <alignment horizontal="center" vertical="center"/>
    </xf>
    <xf numFmtId="0" fontId="82" fillId="33" borderId="1" xfId="170" applyFont="1" applyFill="1" applyBorder="1" applyAlignment="1">
      <alignment wrapText="1"/>
    </xf>
    <xf numFmtId="0" fontId="82" fillId="33" borderId="1" xfId="170" applyFont="1" applyFill="1" applyBorder="1" applyAlignment="1">
      <alignment horizontal="center"/>
    </xf>
    <xf numFmtId="0" fontId="82" fillId="33" borderId="1" xfId="0" applyFont="1" applyFill="1" applyBorder="1" applyAlignment="1">
      <alignment wrapText="1"/>
    </xf>
    <xf numFmtId="0" fontId="82" fillId="33" borderId="1" xfId="188" applyFont="1" applyFill="1" applyBorder="1" applyAlignment="1">
      <alignment horizontal="center" vertical="center"/>
    </xf>
    <xf numFmtId="1" fontId="85" fillId="33" borderId="1" xfId="3086" applyNumberFormat="1" applyFont="1" applyFill="1" applyBorder="1" applyAlignment="1">
      <alignment horizontal="center" vertical="center"/>
    </xf>
    <xf numFmtId="1" fontId="85" fillId="33" borderId="1" xfId="3086" applyNumberFormat="1" applyFont="1" applyFill="1" applyBorder="1" applyAlignment="1">
      <alignment wrapText="1"/>
    </xf>
    <xf numFmtId="2" fontId="36" fillId="33" borderId="1" xfId="0" applyNumberFormat="1" applyFont="1" applyFill="1" applyBorder="1" applyAlignment="1" applyProtection="1">
      <alignment horizontal="center" vertical="center"/>
    </xf>
    <xf numFmtId="0" fontId="39" fillId="33" borderId="1" xfId="188" applyNumberFormat="1" applyFont="1" applyFill="1" applyBorder="1" applyAlignment="1">
      <alignment horizontal="center" vertical="center"/>
    </xf>
    <xf numFmtId="1" fontId="48" fillId="33" borderId="0" xfId="190" applyNumberFormat="1" applyFont="1" applyFill="1" applyAlignment="1">
      <alignment horizontal="center" vertical="center"/>
    </xf>
    <xf numFmtId="49" fontId="36" fillId="63" borderId="73" xfId="184" applyNumberFormat="1" applyFont="1" applyFill="1" applyBorder="1" applyAlignment="1" applyProtection="1">
      <alignment horizontal="left" vertical="center" wrapText="1" shrinkToFit="1"/>
      <protection locked="0"/>
    </xf>
    <xf numFmtId="0" fontId="39" fillId="33" borderId="69" xfId="0" applyFont="1" applyFill="1" applyBorder="1" applyAlignment="1">
      <alignment horizontal="center" vertical="center"/>
    </xf>
    <xf numFmtId="0" fontId="39" fillId="33" borderId="69" xfId="170" applyFont="1" applyFill="1" applyBorder="1" applyAlignment="1">
      <alignment horizontal="center" vertical="center"/>
    </xf>
    <xf numFmtId="0" fontId="36" fillId="33" borderId="69" xfId="0" applyNumberFormat="1" applyFont="1" applyFill="1" applyBorder="1" applyAlignment="1" applyProtection="1">
      <alignment horizontal="center" vertical="center"/>
    </xf>
    <xf numFmtId="0" fontId="36" fillId="33" borderId="69" xfId="0" applyNumberFormat="1" applyFont="1" applyFill="1" applyBorder="1" applyAlignment="1" applyProtection="1">
      <alignment horizontal="center" vertical="center" wrapText="1"/>
    </xf>
    <xf numFmtId="0" fontId="91" fillId="33" borderId="1" xfId="0" applyNumberFormat="1" applyFont="1" applyFill="1" applyBorder="1" applyAlignment="1" applyProtection="1">
      <alignment horizontal="center" vertical="center"/>
    </xf>
    <xf numFmtId="0" fontId="39" fillId="33" borderId="1" xfId="0" applyFont="1" applyFill="1" applyBorder="1" applyAlignment="1">
      <alignment horizontal="left" vertical="center" wrapText="1"/>
    </xf>
    <xf numFmtId="1" fontId="36" fillId="33" borderId="1" xfId="0" applyNumberFormat="1" applyFont="1" applyFill="1" applyBorder="1" applyAlignment="1">
      <alignment vertical="center"/>
    </xf>
    <xf numFmtId="43" fontId="36" fillId="33" borderId="1" xfId="0" applyNumberFormat="1" applyFont="1" applyFill="1" applyBorder="1" applyAlignment="1" applyProtection="1">
      <alignment horizontal="center" vertical="center"/>
    </xf>
    <xf numFmtId="0" fontId="39" fillId="33" borderId="1" xfId="371" applyFont="1" applyFill="1" applyBorder="1" applyAlignment="1">
      <alignment horizontal="center" vertical="center"/>
    </xf>
    <xf numFmtId="0" fontId="39" fillId="33" borderId="1" xfId="371" applyFont="1" applyFill="1" applyBorder="1" applyAlignment="1">
      <alignment wrapText="1"/>
    </xf>
    <xf numFmtId="1" fontId="85" fillId="33" borderId="1" xfId="234" applyNumberFormat="1" applyFont="1" applyFill="1" applyBorder="1" applyAlignment="1">
      <alignment horizontal="center" vertical="center"/>
    </xf>
    <xf numFmtId="1" fontId="85" fillId="33" borderId="1" xfId="234" applyNumberFormat="1" applyFont="1" applyFill="1" applyBorder="1" applyAlignment="1">
      <alignment horizontal="left" vertical="center" wrapText="1"/>
    </xf>
    <xf numFmtId="0" fontId="82" fillId="33" borderId="1" xfId="0" applyFont="1" applyFill="1" applyBorder="1" applyAlignment="1">
      <alignment horizontal="center" vertical="center"/>
    </xf>
    <xf numFmtId="0" fontId="82" fillId="33" borderId="1" xfId="188" applyFont="1" applyFill="1" applyBorder="1" applyAlignment="1">
      <alignment wrapText="1"/>
    </xf>
    <xf numFmtId="0" fontId="36" fillId="0" borderId="0" xfId="0" applyNumberFormat="1" applyFont="1" applyFill="1" applyBorder="1" applyAlignment="1">
      <alignment horizontal="center" vertical="center"/>
    </xf>
    <xf numFmtId="0" fontId="37" fillId="38" borderId="53" xfId="0" applyNumberFormat="1" applyFont="1" applyFill="1" applyBorder="1" applyAlignment="1">
      <alignment horizontal="center" vertical="center"/>
    </xf>
    <xf numFmtId="165" fontId="37" fillId="38" borderId="53" xfId="0" applyNumberFormat="1" applyFont="1" applyFill="1" applyBorder="1" applyAlignment="1">
      <alignment horizontal="center" vertical="center"/>
    </xf>
    <xf numFmtId="9" fontId="37" fillId="38" borderId="28" xfId="0" applyNumberFormat="1" applyFont="1" applyFill="1" applyBorder="1" applyAlignment="1">
      <alignment horizontal="center" vertical="center"/>
    </xf>
    <xf numFmtId="0" fontId="37" fillId="38" borderId="29" xfId="0" applyNumberFormat="1" applyFont="1" applyFill="1" applyBorder="1" applyAlignment="1">
      <alignment horizontal="center" vertical="center"/>
    </xf>
    <xf numFmtId="9" fontId="37" fillId="38" borderId="53" xfId="0" applyNumberFormat="1" applyFont="1" applyFill="1" applyBorder="1" applyAlignment="1">
      <alignment horizontal="center" vertical="center"/>
    </xf>
    <xf numFmtId="165" fontId="37" fillId="38" borderId="0" xfId="0" applyNumberFormat="1" applyFont="1" applyFill="1" applyBorder="1" applyAlignment="1">
      <alignment horizontal="center" vertical="center"/>
    </xf>
    <xf numFmtId="165" fontId="37" fillId="38" borderId="29" xfId="0" applyNumberFormat="1" applyFont="1" applyFill="1" applyBorder="1" applyAlignment="1">
      <alignment horizontal="center" vertical="center"/>
    </xf>
    <xf numFmtId="0" fontId="37" fillId="38" borderId="1" xfId="0" applyNumberFormat="1" applyFont="1" applyFill="1" applyBorder="1" applyAlignment="1">
      <alignment horizontal="center" vertical="center"/>
    </xf>
    <xf numFmtId="165" fontId="37" fillId="38" borderId="1" xfId="0" applyNumberFormat="1" applyFont="1" applyFill="1" applyBorder="1" applyAlignment="1">
      <alignment horizontal="center" vertical="center"/>
    </xf>
    <xf numFmtId="9" fontId="37" fillId="38" borderId="64" xfId="0" applyNumberFormat="1" applyFont="1" applyFill="1" applyBorder="1" applyAlignment="1">
      <alignment horizontal="center" vertical="center"/>
    </xf>
    <xf numFmtId="9" fontId="37" fillId="38" borderId="1" xfId="0" applyNumberFormat="1" applyFont="1" applyFill="1" applyBorder="1" applyAlignment="1">
      <alignment horizontal="center" vertical="center"/>
    </xf>
    <xf numFmtId="0" fontId="37" fillId="38" borderId="65" xfId="0" applyNumberFormat="1" applyFont="1" applyFill="1" applyBorder="1" applyAlignment="1">
      <alignment horizontal="center" vertical="center"/>
    </xf>
    <xf numFmtId="4" fontId="82" fillId="33" borderId="1" xfId="0" applyNumberFormat="1" applyFont="1" applyFill="1" applyBorder="1" applyAlignment="1">
      <alignment horizontal="center"/>
    </xf>
    <xf numFmtId="0" fontId="36" fillId="0" borderId="1" xfId="0" applyFont="1" applyBorder="1" applyAlignment="1">
      <alignment horizontal="center" vertical="center" wrapText="1"/>
    </xf>
    <xf numFmtId="0" fontId="33" fillId="0" borderId="0" xfId="0" applyNumberFormat="1" applyFont="1" applyFill="1" applyBorder="1" applyAlignment="1" applyProtection="1">
      <alignment vertical="top" wrapText="1"/>
    </xf>
    <xf numFmtId="0" fontId="33" fillId="0" borderId="0" xfId="0" applyNumberFormat="1" applyFont="1" applyFill="1" applyBorder="1" applyAlignment="1" applyProtection="1">
      <alignment horizontal="center" vertical="top" wrapText="1"/>
    </xf>
    <xf numFmtId="0" fontId="37" fillId="37" borderId="74" xfId="0" applyFont="1" applyFill="1" applyBorder="1" applyAlignment="1">
      <alignment horizontal="center" vertical="center" wrapText="1"/>
    </xf>
    <xf numFmtId="0" fontId="37" fillId="37" borderId="75" xfId="0" applyFont="1" applyFill="1" applyBorder="1" applyAlignment="1">
      <alignment horizontal="center" vertical="center" wrapText="1"/>
    </xf>
    <xf numFmtId="0" fontId="37" fillId="36" borderId="22" xfId="0" applyFont="1" applyFill="1" applyBorder="1" applyAlignment="1">
      <alignment horizontal="center" vertical="center" wrapText="1"/>
    </xf>
    <xf numFmtId="0" fontId="37" fillId="36" borderId="23" xfId="0" applyFont="1" applyFill="1" applyBorder="1" applyAlignment="1">
      <alignment vertical="center" wrapText="1"/>
    </xf>
    <xf numFmtId="0" fontId="37" fillId="0" borderId="22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vertical="center" wrapText="1"/>
    </xf>
    <xf numFmtId="0" fontId="36" fillId="36" borderId="22" xfId="0" applyNumberFormat="1" applyFont="1" applyFill="1" applyBorder="1" applyAlignment="1" applyProtection="1">
      <alignment horizontal="center" vertical="center"/>
    </xf>
    <xf numFmtId="0" fontId="36" fillId="36" borderId="23" xfId="0" applyNumberFormat="1" applyFont="1" applyFill="1" applyBorder="1" applyAlignment="1" applyProtection="1">
      <alignment horizontal="center" vertical="center"/>
    </xf>
    <xf numFmtId="0" fontId="36" fillId="33" borderId="22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39" fillId="0" borderId="22" xfId="0" applyFont="1" applyFill="1" applyBorder="1" applyAlignment="1">
      <alignment horizontal="center" vertical="center"/>
    </xf>
    <xf numFmtId="0" fontId="37" fillId="36" borderId="22" xfId="0" applyFont="1" applyFill="1" applyBorder="1" applyAlignment="1">
      <alignment horizontal="center" vertical="center"/>
    </xf>
    <xf numFmtId="0" fontId="39" fillId="33" borderId="22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7" fillId="36" borderId="22" xfId="258" applyFont="1" applyFill="1" applyBorder="1" applyAlignment="1">
      <alignment horizontal="center" vertical="center"/>
    </xf>
    <xf numFmtId="0" fontId="36" fillId="33" borderId="22" xfId="258" applyFont="1" applyFill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2" fillId="0" borderId="11" xfId="0" applyNumberFormat="1" applyFont="1" applyFill="1" applyBorder="1" applyAlignment="1" applyProtection="1">
      <alignment horizontal="center" wrapText="1"/>
    </xf>
    <xf numFmtId="0" fontId="33" fillId="0" borderId="11" xfId="0" applyNumberFormat="1" applyFont="1" applyFill="1" applyBorder="1" applyAlignment="1" applyProtection="1">
      <alignment horizontal="center" wrapText="1"/>
    </xf>
    <xf numFmtId="0" fontId="33" fillId="0" borderId="11" xfId="0" applyNumberFormat="1" applyFont="1" applyFill="1" applyBorder="1" applyAlignment="1" applyProtection="1">
      <alignment vertical="top" wrapText="1"/>
    </xf>
    <xf numFmtId="0" fontId="33" fillId="0" borderId="19" xfId="0" applyNumberFormat="1" applyFont="1" applyFill="1" applyBorder="1" applyAlignment="1" applyProtection="1">
      <alignment horizontal="center" vertical="center"/>
    </xf>
    <xf numFmtId="0" fontId="33" fillId="0" borderId="20" xfId="0" applyNumberFormat="1" applyFont="1" applyFill="1" applyBorder="1" applyAlignment="1" applyProtection="1">
      <alignment horizontal="center" vertical="center"/>
    </xf>
    <xf numFmtId="0" fontId="33" fillId="0" borderId="20" xfId="0" applyNumberFormat="1" applyFont="1" applyFill="1" applyBorder="1" applyAlignment="1" applyProtection="1">
      <alignment wrapText="1"/>
    </xf>
    <xf numFmtId="0" fontId="33" fillId="0" borderId="20" xfId="0" applyNumberFormat="1" applyFont="1" applyFill="1" applyBorder="1" applyAlignment="1" applyProtection="1"/>
    <xf numFmtId="0" fontId="33" fillId="0" borderId="21" xfId="0" applyNumberFormat="1" applyFont="1" applyFill="1" applyBorder="1" applyAlignment="1" applyProtection="1"/>
    <xf numFmtId="0" fontId="36" fillId="33" borderId="64" xfId="0" applyNumberFormat="1" applyFont="1" applyFill="1" applyBorder="1" applyAlignment="1">
      <alignment horizontal="center" vertical="center"/>
    </xf>
    <xf numFmtId="165" fontId="36" fillId="33" borderId="26" xfId="0" applyNumberFormat="1" applyFont="1" applyFill="1" applyBorder="1" applyAlignment="1">
      <alignment horizontal="center" vertical="center"/>
    </xf>
    <xf numFmtId="9" fontId="36" fillId="33" borderId="26" xfId="0" applyNumberFormat="1" applyFont="1" applyFill="1" applyBorder="1" applyAlignment="1">
      <alignment horizontal="center" vertical="center"/>
    </xf>
    <xf numFmtId="0" fontId="36" fillId="33" borderId="48" xfId="0" applyNumberFormat="1" applyFont="1" applyFill="1" applyBorder="1" applyAlignment="1">
      <alignment horizontal="center" vertical="center"/>
    </xf>
    <xf numFmtId="9" fontId="36" fillId="33" borderId="27" xfId="0" applyNumberFormat="1" applyFont="1" applyFill="1" applyBorder="1" applyAlignment="1">
      <alignment horizontal="center" vertical="center"/>
    </xf>
    <xf numFmtId="2" fontId="36" fillId="33" borderId="64" xfId="0" applyNumberFormat="1" applyFont="1" applyFill="1" applyBorder="1" applyAlignment="1">
      <alignment horizontal="center" vertical="center"/>
    </xf>
    <xf numFmtId="0" fontId="82" fillId="0" borderId="0" xfId="188" applyFont="1" applyAlignment="1">
      <alignment wrapText="1"/>
    </xf>
    <xf numFmtId="0" fontId="39" fillId="0" borderId="0" xfId="188" applyFont="1" applyAlignment="1">
      <alignment horizontal="center" vertical="center"/>
    </xf>
    <xf numFmtId="43" fontId="0" fillId="0" borderId="0" xfId="0" applyNumberFormat="1" applyFill="1" applyBorder="1" applyAlignment="1" applyProtection="1"/>
    <xf numFmtId="10" fontId="44" fillId="33" borderId="43" xfId="45" applyNumberFormat="1" applyFont="1" applyFill="1" applyBorder="1" applyAlignment="1">
      <alignment horizontal="center" vertical="center" wrapText="1"/>
    </xf>
    <xf numFmtId="10" fontId="44" fillId="33" borderId="44" xfId="45" applyNumberFormat="1" applyFont="1" applyFill="1" applyBorder="1" applyAlignment="1">
      <alignment horizontal="center" vertical="center" wrapText="1"/>
    </xf>
    <xf numFmtId="43" fontId="44" fillId="33" borderId="45" xfId="138" applyNumberFormat="1" applyFont="1" applyFill="1" applyBorder="1" applyAlignment="1">
      <alignment horizontal="center" vertical="center" wrapText="1"/>
    </xf>
    <xf numFmtId="0" fontId="0" fillId="33" borderId="0" xfId="0" applyNumberFormat="1" applyFill="1" applyBorder="1" applyAlignment="1" applyProtection="1"/>
    <xf numFmtId="43" fontId="44" fillId="33" borderId="18" xfId="138" applyNumberFormat="1" applyFont="1" applyFill="1" applyBorder="1" applyAlignment="1">
      <alignment horizontal="center" vertical="center" wrapText="1"/>
    </xf>
    <xf numFmtId="43" fontId="44" fillId="33" borderId="41" xfId="138" applyNumberFormat="1" applyFont="1" applyFill="1" applyBorder="1" applyAlignment="1">
      <alignment horizontal="center" vertical="center" wrapText="1"/>
    </xf>
    <xf numFmtId="0" fontId="0" fillId="33" borderId="43" xfId="0" applyNumberFormat="1" applyFill="1" applyBorder="1" applyAlignment="1" applyProtection="1"/>
    <xf numFmtId="0" fontId="0" fillId="33" borderId="19" xfId="0" applyNumberFormat="1" applyFill="1" applyBorder="1" applyAlignment="1" applyProtection="1"/>
    <xf numFmtId="43" fontId="44" fillId="33" borderId="19" xfId="138" applyNumberFormat="1" applyFont="1" applyFill="1" applyBorder="1" applyAlignment="1">
      <alignment horizontal="center" vertical="center" wrapText="1"/>
    </xf>
    <xf numFmtId="0" fontId="39" fillId="0" borderId="64" xfId="0" applyFont="1" applyFill="1" applyBorder="1" applyAlignment="1">
      <alignment horizontal="center" vertical="center"/>
    </xf>
    <xf numFmtId="0" fontId="36" fillId="0" borderId="64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 applyProtection="1">
      <alignment horizontal="center" vertical="center"/>
    </xf>
    <xf numFmtId="0" fontId="82" fillId="0" borderId="0" xfId="0" applyFont="1" applyAlignment="1">
      <alignment horizontal="center" vertical="center"/>
    </xf>
    <xf numFmtId="0" fontId="82" fillId="0" borderId="0" xfId="0" applyFont="1" applyAlignment="1">
      <alignment vertical="center" wrapText="1"/>
    </xf>
    <xf numFmtId="0" fontId="36" fillId="33" borderId="64" xfId="0" applyNumberFormat="1" applyFont="1" applyFill="1" applyBorder="1" applyAlignment="1" applyProtection="1">
      <alignment horizontal="center" vertical="center" wrapText="1"/>
    </xf>
    <xf numFmtId="0" fontId="36" fillId="33" borderId="64" xfId="0" applyFont="1" applyFill="1" applyBorder="1" applyAlignment="1">
      <alignment horizontal="center" vertical="center"/>
    </xf>
    <xf numFmtId="0" fontId="82" fillId="33" borderId="64" xfId="0" applyFont="1" applyFill="1" applyBorder="1" applyAlignment="1">
      <alignment horizontal="center" vertical="center"/>
    </xf>
    <xf numFmtId="0" fontId="36" fillId="36" borderId="64" xfId="0" applyFont="1" applyFill="1" applyBorder="1" applyAlignment="1">
      <alignment horizontal="center" vertical="center"/>
    </xf>
    <xf numFmtId="0" fontId="39" fillId="36" borderId="64" xfId="0" applyFont="1" applyFill="1" applyBorder="1" applyAlignment="1">
      <alignment horizontal="center" vertical="center"/>
    </xf>
    <xf numFmtId="0" fontId="82" fillId="0" borderId="1" xfId="188" applyFont="1" applyBorder="1" applyAlignment="1">
      <alignment horizontal="center"/>
    </xf>
    <xf numFmtId="0" fontId="32" fillId="0" borderId="1" xfId="0" applyNumberFormat="1" applyFont="1" applyFill="1" applyBorder="1" applyAlignment="1" applyProtection="1">
      <alignment horizontal="center" vertical="center"/>
    </xf>
    <xf numFmtId="0" fontId="32" fillId="0" borderId="1" xfId="0" applyNumberFormat="1" applyFont="1" applyFill="1" applyBorder="1" applyAlignment="1" applyProtection="1">
      <alignment wrapText="1"/>
    </xf>
    <xf numFmtId="0" fontId="32" fillId="0" borderId="1" xfId="0" applyNumberFormat="1" applyFont="1" applyFill="1" applyBorder="1" applyAlignment="1" applyProtection="1"/>
    <xf numFmtId="0" fontId="32" fillId="57" borderId="1" xfId="0" applyNumberFormat="1" applyFont="1" applyFill="1" applyBorder="1" applyAlignment="1" applyProtection="1">
      <alignment wrapText="1"/>
    </xf>
    <xf numFmtId="0" fontId="32" fillId="57" borderId="1" xfId="0" applyNumberFormat="1" applyFont="1" applyFill="1" applyBorder="1" applyAlignment="1" applyProtection="1"/>
    <xf numFmtId="172" fontId="79" fillId="0" borderId="0" xfId="186" applyNumberFormat="1" applyFont="1" applyFill="1" applyBorder="1" applyAlignment="1" applyProtection="1">
      <alignment horizontal="center" vertical="center" wrapText="1"/>
    </xf>
    <xf numFmtId="172" fontId="80" fillId="0" borderId="0" xfId="186" applyNumberFormat="1" applyFont="1" applyFill="1" applyBorder="1" applyAlignment="1" applyProtection="1">
      <alignment horizontal="center" vertical="center" wrapText="1"/>
    </xf>
    <xf numFmtId="168" fontId="81" fillId="0" borderId="0" xfId="186" applyNumberFormat="1" applyFont="1" applyFill="1" applyBorder="1" applyAlignment="1" applyProtection="1">
      <alignment horizontal="center" vertical="center" wrapText="1"/>
    </xf>
    <xf numFmtId="0" fontId="32" fillId="33" borderId="0" xfId="0" applyNumberFormat="1" applyFont="1" applyFill="1" applyBorder="1" applyAlignment="1" applyProtection="1">
      <alignment wrapText="1"/>
    </xf>
    <xf numFmtId="0" fontId="32" fillId="33" borderId="0" xfId="0" applyNumberFormat="1" applyFont="1" applyFill="1" applyBorder="1" applyAlignment="1" applyProtection="1"/>
    <xf numFmtId="0" fontId="32" fillId="33" borderId="0" xfId="0" applyNumberFormat="1" applyFont="1" applyFill="1" applyBorder="1" applyAlignment="1" applyProtection="1">
      <alignment horizontal="center" vertical="center"/>
    </xf>
    <xf numFmtId="0" fontId="37" fillId="33" borderId="0" xfId="0" applyNumberFormat="1" applyFont="1" applyFill="1" applyBorder="1" applyAlignment="1" applyProtection="1"/>
    <xf numFmtId="43" fontId="37" fillId="33" borderId="0" xfId="0" applyNumberFormat="1" applyFont="1" applyFill="1" applyBorder="1" applyAlignment="1" applyProtection="1">
      <alignment vertical="center"/>
    </xf>
    <xf numFmtId="0" fontId="45" fillId="0" borderId="0" xfId="0" applyNumberFormat="1" applyFont="1" applyFill="1" applyBorder="1" applyAlignment="1" applyProtection="1">
      <alignment horizontal="center" vertical="center" wrapText="1"/>
    </xf>
    <xf numFmtId="0" fontId="36" fillId="0" borderId="0" xfId="0" applyNumberFormat="1" applyFont="1" applyFill="1" applyBorder="1" applyAlignment="1">
      <alignment horizontal="center" vertical="center"/>
    </xf>
    <xf numFmtId="0" fontId="39" fillId="33" borderId="64" xfId="0" applyFont="1" applyFill="1" applyBorder="1" applyAlignment="1">
      <alignment horizontal="center" vertical="center"/>
    </xf>
    <xf numFmtId="166" fontId="43" fillId="36" borderId="24" xfId="0" applyNumberFormat="1" applyFont="1" applyFill="1" applyBorder="1" applyAlignment="1">
      <alignment horizontal="center" vertical="center" wrapText="1"/>
    </xf>
    <xf numFmtId="43" fontId="43" fillId="36" borderId="15" xfId="44" applyNumberFormat="1" applyFont="1" applyFill="1" applyBorder="1" applyAlignment="1">
      <alignment horizontal="center" vertical="center" wrapText="1"/>
    </xf>
    <xf numFmtId="43" fontId="43" fillId="36" borderId="24" xfId="44" applyNumberFormat="1" applyFont="1" applyFill="1" applyBorder="1" applyAlignment="1">
      <alignment horizontal="center" vertical="center" wrapText="1"/>
    </xf>
    <xf numFmtId="43" fontId="0" fillId="36" borderId="1" xfId="0" applyNumberFormat="1" applyFill="1" applyBorder="1" applyAlignment="1" applyProtection="1"/>
    <xf numFmtId="43" fontId="45" fillId="36" borderId="1" xfId="0" applyNumberFormat="1" applyFont="1" applyFill="1" applyBorder="1" applyAlignment="1" applyProtection="1"/>
    <xf numFmtId="0" fontId="45" fillId="33" borderId="0" xfId="0" applyNumberFormat="1" applyFont="1" applyFill="1" applyBorder="1" applyAlignment="1" applyProtection="1">
      <alignment horizontal="center"/>
    </xf>
    <xf numFmtId="43" fontId="45" fillId="33" borderId="0" xfId="0" applyNumberFormat="1" applyFont="1" applyFill="1" applyBorder="1" applyAlignment="1" applyProtection="1"/>
    <xf numFmtId="0" fontId="0" fillId="36" borderId="23" xfId="0" applyNumberFormat="1" applyFill="1" applyBorder="1" applyAlignment="1" applyProtection="1"/>
    <xf numFmtId="0" fontId="45" fillId="33" borderId="18" xfId="0" applyNumberFormat="1" applyFont="1" applyFill="1" applyBorder="1" applyAlignment="1" applyProtection="1">
      <alignment horizontal="center"/>
    </xf>
    <xf numFmtId="0" fontId="0" fillId="33" borderId="11" xfId="0" applyNumberFormat="1" applyFill="1" applyBorder="1" applyAlignment="1" applyProtection="1"/>
    <xf numFmtId="0" fontId="92" fillId="0" borderId="0" xfId="0" applyFont="1" applyAlignment="1">
      <alignment horizontal="left"/>
    </xf>
    <xf numFmtId="0" fontId="36" fillId="33" borderId="1" xfId="0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>
      <alignment horizontal="center" vertical="center"/>
    </xf>
    <xf numFmtId="1" fontId="36" fillId="33" borderId="1" xfId="0" applyNumberFormat="1" applyFont="1" applyFill="1" applyBorder="1" applyAlignment="1">
      <alignment horizontal="left" vertical="center" wrapText="1"/>
    </xf>
    <xf numFmtId="1" fontId="36" fillId="33" borderId="1" xfId="0" applyNumberFormat="1" applyFont="1" applyFill="1" applyBorder="1" applyAlignment="1" applyProtection="1">
      <alignment horizontal="center" vertical="center" wrapText="1"/>
    </xf>
    <xf numFmtId="0" fontId="36" fillId="33" borderId="25" xfId="0" applyNumberFormat="1" applyFont="1" applyFill="1" applyBorder="1" applyAlignment="1">
      <alignment horizontal="center" vertical="center"/>
    </xf>
    <xf numFmtId="0" fontId="36" fillId="33" borderId="26" xfId="0" applyNumberFormat="1" applyFont="1" applyFill="1" applyBorder="1" applyAlignment="1">
      <alignment horizontal="center" vertical="center"/>
    </xf>
    <xf numFmtId="10" fontId="36" fillId="33" borderId="65" xfId="0" applyNumberFormat="1" applyFont="1" applyFill="1" applyBorder="1" applyAlignment="1">
      <alignment horizontal="center" vertical="center"/>
    </xf>
    <xf numFmtId="9" fontId="36" fillId="33" borderId="65" xfId="0" applyNumberFormat="1" applyFont="1" applyFill="1" applyBorder="1" applyAlignment="1">
      <alignment horizontal="center" vertical="center"/>
    </xf>
    <xf numFmtId="0" fontId="36" fillId="0" borderId="48" xfId="0" applyNumberFormat="1" applyFont="1" applyFill="1" applyBorder="1" applyAlignment="1" applyProtection="1">
      <alignment horizontal="center" vertical="center" wrapText="1"/>
    </xf>
    <xf numFmtId="1" fontId="39" fillId="33" borderId="1" xfId="371" applyNumberFormat="1" applyFont="1" applyFill="1" applyBorder="1" applyAlignment="1">
      <alignment horizontal="center" vertical="center"/>
    </xf>
    <xf numFmtId="1" fontId="39" fillId="33" borderId="1" xfId="371" applyNumberFormat="1" applyFont="1" applyFill="1" applyBorder="1" applyAlignment="1">
      <alignment wrapText="1"/>
    </xf>
    <xf numFmtId="0" fontId="82" fillId="33" borderId="0" xfId="0" applyFont="1" applyFill="1" applyAlignment="1">
      <alignment horizontal="center" vertical="center"/>
    </xf>
    <xf numFmtId="43" fontId="33" fillId="0" borderId="0" xfId="0" applyNumberFormat="1" applyFont="1" applyFill="1" applyBorder="1" applyAlignment="1" applyProtection="1">
      <alignment horizontal="center" wrapText="1"/>
    </xf>
    <xf numFmtId="43" fontId="36" fillId="0" borderId="0" xfId="0" applyNumberFormat="1" applyFont="1" applyFill="1" applyBorder="1" applyAlignment="1" applyProtection="1">
      <alignment vertical="center"/>
    </xf>
    <xf numFmtId="179" fontId="36" fillId="33" borderId="1" xfId="0" applyNumberFormat="1" applyFont="1" applyFill="1" applyBorder="1" applyAlignment="1">
      <alignment horizontal="center" vertical="center"/>
    </xf>
    <xf numFmtId="179" fontId="85" fillId="33" borderId="1" xfId="3086" applyNumberFormat="1" applyFont="1" applyFill="1" applyBorder="1" applyAlignment="1">
      <alignment horizontal="right" vertical="center"/>
    </xf>
    <xf numFmtId="179" fontId="36" fillId="33" borderId="23" xfId="0" applyNumberFormat="1" applyFont="1" applyFill="1" applyBorder="1" applyAlignment="1">
      <alignment vertical="center"/>
    </xf>
    <xf numFmtId="179" fontId="36" fillId="0" borderId="1" xfId="0" applyNumberFormat="1" applyFont="1" applyFill="1" applyBorder="1" applyAlignment="1">
      <alignment vertical="center"/>
    </xf>
    <xf numFmtId="179" fontId="36" fillId="0" borderId="1" xfId="0" applyNumberFormat="1" applyFont="1" applyFill="1" applyBorder="1" applyAlignment="1">
      <alignment horizontal="center" vertical="center"/>
    </xf>
    <xf numFmtId="179" fontId="36" fillId="0" borderId="1" xfId="0" applyNumberFormat="1" applyFont="1" applyFill="1" applyBorder="1" applyAlignment="1">
      <alignment horizontal="center"/>
    </xf>
    <xf numFmtId="179" fontId="36" fillId="0" borderId="23" xfId="0" applyNumberFormat="1" applyFont="1" applyFill="1" applyBorder="1" applyAlignment="1">
      <alignment vertical="center"/>
    </xf>
    <xf numFmtId="179" fontId="39" fillId="36" borderId="1" xfId="0" applyNumberFormat="1" applyFont="1" applyFill="1" applyBorder="1" applyAlignment="1">
      <alignment vertical="center"/>
    </xf>
    <xf numFmtId="179" fontId="36" fillId="36" borderId="1" xfId="0" applyNumberFormat="1" applyFont="1" applyFill="1" applyBorder="1" applyAlignment="1">
      <alignment horizontal="center" vertical="center"/>
    </xf>
    <xf numFmtId="179" fontId="39" fillId="36" borderId="1" xfId="0" applyNumberFormat="1" applyFont="1" applyFill="1" applyBorder="1" applyAlignment="1">
      <alignment horizontal="center"/>
    </xf>
    <xf numFmtId="179" fontId="37" fillId="36" borderId="23" xfId="0" applyNumberFormat="1" applyFont="1" applyFill="1" applyBorder="1" applyAlignment="1">
      <alignment vertical="center"/>
    </xf>
    <xf numFmtId="179" fontId="37" fillId="0" borderId="1" xfId="0" applyNumberFormat="1" applyFont="1" applyFill="1" applyBorder="1" applyAlignment="1">
      <alignment vertical="center" wrapText="1"/>
    </xf>
    <xf numFmtId="179" fontId="37" fillId="0" borderId="1" xfId="0" applyNumberFormat="1" applyFont="1" applyFill="1" applyBorder="1" applyAlignment="1">
      <alignment horizontal="center" wrapText="1"/>
    </xf>
    <xf numFmtId="179" fontId="37" fillId="0" borderId="23" xfId="0" applyNumberFormat="1" applyFont="1" applyFill="1" applyBorder="1" applyAlignment="1">
      <alignment vertical="center" wrapText="1"/>
    </xf>
    <xf numFmtId="179" fontId="36" fillId="36" borderId="1" xfId="0" applyNumberFormat="1" applyFont="1" applyFill="1" applyBorder="1" applyAlignment="1" applyProtection="1">
      <alignment vertical="center"/>
    </xf>
    <xf numFmtId="179" fontId="36" fillId="36" borderId="1" xfId="0" applyNumberFormat="1" applyFont="1" applyFill="1" applyBorder="1" applyAlignment="1" applyProtection="1">
      <alignment horizontal="center" vertical="center"/>
    </xf>
    <xf numFmtId="179" fontId="36" fillId="36" borderId="23" xfId="0" applyNumberFormat="1" applyFont="1" applyFill="1" applyBorder="1" applyAlignment="1" applyProtection="1">
      <alignment vertical="center"/>
    </xf>
    <xf numFmtId="179" fontId="82" fillId="33" borderId="1" xfId="188" applyNumberFormat="1" applyFont="1" applyFill="1" applyBorder="1" applyAlignment="1">
      <alignment vertical="center"/>
    </xf>
    <xf numFmtId="179" fontId="0" fillId="0" borderId="1" xfId="0" applyNumberFormat="1" applyBorder="1"/>
    <xf numFmtId="179" fontId="82" fillId="33" borderId="1" xfId="170" applyNumberFormat="1" applyFont="1" applyFill="1" applyBorder="1" applyAlignment="1">
      <alignment vertical="center"/>
    </xf>
    <xf numFmtId="179" fontId="39" fillId="33" borderId="1" xfId="0" applyNumberFormat="1" applyFont="1" applyFill="1" applyBorder="1" applyAlignment="1">
      <alignment horizontal="center" vertical="center"/>
    </xf>
    <xf numFmtId="179" fontId="82" fillId="33" borderId="1" xfId="170" applyNumberFormat="1" applyFont="1" applyFill="1" applyBorder="1" applyAlignment="1">
      <alignment horizontal="right" vertical="center"/>
    </xf>
    <xf numFmtId="179" fontId="36" fillId="0" borderId="1" xfId="0" applyNumberFormat="1" applyFont="1" applyFill="1" applyBorder="1" applyAlignment="1" applyProtection="1">
      <alignment horizontal="center" vertical="center"/>
    </xf>
    <xf numFmtId="179" fontId="39" fillId="36" borderId="1" xfId="0" applyNumberFormat="1" applyFont="1" applyFill="1" applyBorder="1" applyAlignment="1">
      <alignment horizontal="center" vertical="center"/>
    </xf>
    <xf numFmtId="179" fontId="54" fillId="33" borderId="23" xfId="0" applyNumberFormat="1" applyFont="1" applyFill="1" applyBorder="1" applyAlignment="1">
      <alignment vertical="center"/>
    </xf>
    <xf numFmtId="179" fontId="36" fillId="36" borderId="1" xfId="258" applyNumberFormat="1" applyFont="1" applyFill="1" applyBorder="1" applyAlignment="1" applyProtection="1">
      <alignment horizontal="center" vertical="center"/>
    </xf>
    <xf numFmtId="179" fontId="36" fillId="36" borderId="1" xfId="258" applyNumberFormat="1" applyFont="1" applyFill="1" applyBorder="1" applyAlignment="1" applyProtection="1">
      <alignment horizontal="center"/>
    </xf>
    <xf numFmtId="179" fontId="36" fillId="36" borderId="23" xfId="258" applyNumberFormat="1" applyFont="1" applyFill="1" applyBorder="1" applyAlignment="1" applyProtection="1">
      <alignment vertical="center"/>
    </xf>
    <xf numFmtId="179" fontId="82" fillId="0" borderId="1" xfId="0" applyNumberFormat="1" applyFont="1" applyBorder="1" applyAlignment="1">
      <alignment horizontal="right" vertical="center"/>
    </xf>
    <xf numFmtId="179" fontId="36" fillId="33" borderId="1" xfId="258" applyNumberFormat="1" applyFont="1" applyFill="1" applyBorder="1" applyAlignment="1">
      <alignment horizontal="center" vertical="center"/>
    </xf>
    <xf numFmtId="179" fontId="36" fillId="33" borderId="23" xfId="258" applyNumberFormat="1" applyFont="1" applyFill="1" applyBorder="1" applyAlignment="1">
      <alignment vertical="center"/>
    </xf>
    <xf numFmtId="179" fontId="37" fillId="33" borderId="23" xfId="0" applyNumberFormat="1" applyFont="1" applyFill="1" applyBorder="1" applyAlignment="1">
      <alignment vertical="center"/>
    </xf>
    <xf numFmtId="179" fontId="36" fillId="36" borderId="23" xfId="0" applyNumberFormat="1" applyFont="1" applyFill="1" applyBorder="1" applyAlignment="1">
      <alignment vertical="center"/>
    </xf>
    <xf numFmtId="179" fontId="36" fillId="33" borderId="1" xfId="0" applyNumberFormat="1" applyFont="1" applyFill="1" applyBorder="1" applyAlignment="1">
      <alignment horizontal="right" vertical="center"/>
    </xf>
    <xf numFmtId="179" fontId="39" fillId="33" borderId="1" xfId="0" applyNumberFormat="1" applyFont="1" applyFill="1" applyBorder="1" applyAlignment="1">
      <alignment horizontal="right" vertical="center"/>
    </xf>
    <xf numFmtId="179" fontId="36" fillId="33" borderId="23" xfId="0" applyNumberFormat="1" applyFont="1" applyFill="1" applyBorder="1" applyAlignment="1">
      <alignment horizontal="right" vertical="center"/>
    </xf>
    <xf numFmtId="179" fontId="36" fillId="33" borderId="1" xfId="0" applyNumberFormat="1" applyFont="1" applyFill="1" applyBorder="1" applyAlignment="1" applyProtection="1">
      <alignment horizontal="right" vertical="center"/>
    </xf>
    <xf numFmtId="179" fontId="4" fillId="33" borderId="1" xfId="370" applyNumberFormat="1" applyFill="1" applyBorder="1" applyAlignment="1">
      <alignment horizontal="right" vertical="center"/>
    </xf>
    <xf numFmtId="179" fontId="36" fillId="33" borderId="1" xfId="0" applyNumberFormat="1" applyFont="1" applyFill="1" applyBorder="1" applyAlignment="1" applyProtection="1">
      <alignment horizontal="center" vertical="center"/>
    </xf>
    <xf numFmtId="179" fontId="36" fillId="33" borderId="1" xfId="0" applyNumberFormat="1" applyFont="1" applyFill="1" applyBorder="1" applyAlignment="1" applyProtection="1">
      <alignment horizontal="center" vertical="center" wrapText="1"/>
    </xf>
    <xf numFmtId="179" fontId="85" fillId="33" borderId="1" xfId="370" applyNumberFormat="1" applyFont="1" applyFill="1" applyBorder="1" applyAlignment="1">
      <alignment horizontal="right" vertical="center"/>
    </xf>
    <xf numFmtId="179" fontId="39" fillId="0" borderId="1" xfId="0" applyNumberFormat="1" applyFont="1" applyFill="1" applyBorder="1" applyAlignment="1">
      <alignment horizontal="center" vertical="center"/>
    </xf>
    <xf numFmtId="179" fontId="37" fillId="0" borderId="23" xfId="0" applyNumberFormat="1" applyFont="1" applyFill="1" applyBorder="1" applyAlignment="1">
      <alignment vertical="center"/>
    </xf>
    <xf numFmtId="179" fontId="36" fillId="33" borderId="1" xfId="0" applyNumberFormat="1" applyFont="1" applyFill="1" applyBorder="1" applyAlignment="1">
      <alignment horizontal="center" vertical="center" wrapText="1"/>
    </xf>
    <xf numFmtId="179" fontId="37" fillId="0" borderId="23" xfId="0" applyNumberFormat="1" applyFont="1" applyBorder="1" applyAlignment="1">
      <alignment vertical="center"/>
    </xf>
    <xf numFmtId="179" fontId="39" fillId="57" borderId="1" xfId="0" applyNumberFormat="1" applyFont="1" applyFill="1" applyBorder="1" applyAlignment="1">
      <alignment horizontal="center" vertical="center"/>
    </xf>
    <xf numFmtId="179" fontId="37" fillId="57" borderId="23" xfId="0" applyNumberFormat="1" applyFont="1" applyFill="1" applyBorder="1" applyAlignment="1">
      <alignment vertical="center"/>
    </xf>
    <xf numFmtId="179" fontId="36" fillId="0" borderId="23" xfId="0" applyNumberFormat="1" applyFont="1" applyFill="1" applyBorder="1" applyAlignment="1" applyProtection="1">
      <alignment vertical="center"/>
    </xf>
    <xf numFmtId="179" fontId="36" fillId="38" borderId="1" xfId="0" applyNumberFormat="1" applyFont="1" applyFill="1" applyBorder="1" applyAlignment="1">
      <alignment horizontal="center" vertical="center"/>
    </xf>
    <xf numFmtId="179" fontId="33" fillId="0" borderId="23" xfId="0" applyNumberFormat="1" applyFont="1" applyFill="1" applyBorder="1" applyAlignment="1" applyProtection="1"/>
    <xf numFmtId="179" fontId="34" fillId="37" borderId="1" xfId="0" applyNumberFormat="1" applyFont="1" applyFill="1" applyBorder="1" applyAlignment="1">
      <alignment horizontal="center" vertical="center"/>
    </xf>
    <xf numFmtId="179" fontId="36" fillId="37" borderId="1" xfId="0" applyNumberFormat="1" applyFont="1" applyFill="1" applyBorder="1" applyAlignment="1">
      <alignment horizontal="centerContinuous" vertical="center"/>
    </xf>
    <xf numFmtId="179" fontId="37" fillId="37" borderId="23" xfId="0" applyNumberFormat="1" applyFont="1" applyFill="1" applyBorder="1" applyAlignment="1">
      <alignment vertical="center"/>
    </xf>
    <xf numFmtId="179" fontId="32" fillId="0" borderId="1" xfId="0" applyNumberFormat="1" applyFont="1" applyFill="1" applyBorder="1" applyAlignment="1" applyProtection="1">
      <alignment horizontal="center" vertical="center"/>
    </xf>
    <xf numFmtId="179" fontId="32" fillId="33" borderId="1" xfId="0" applyNumberFormat="1" applyFont="1" applyFill="1" applyBorder="1" applyAlignment="1" applyProtection="1">
      <alignment horizontal="center" vertical="center"/>
    </xf>
    <xf numFmtId="179" fontId="37" fillId="0" borderId="1" xfId="0" applyNumberFormat="1" applyFont="1" applyFill="1" applyBorder="1" applyAlignment="1" applyProtection="1"/>
    <xf numFmtId="179" fontId="37" fillId="0" borderId="1" xfId="0" applyNumberFormat="1" applyFont="1" applyFill="1" applyBorder="1" applyAlignment="1" applyProtection="1">
      <alignment vertical="center"/>
    </xf>
    <xf numFmtId="179" fontId="32" fillId="57" borderId="1" xfId="0" applyNumberFormat="1" applyFont="1" applyFill="1" applyBorder="1" applyAlignment="1" applyProtection="1">
      <alignment horizontal="center" vertical="center"/>
    </xf>
    <xf numFmtId="179" fontId="37" fillId="57" borderId="1" xfId="0" applyNumberFormat="1" applyFont="1" applyFill="1" applyBorder="1" applyAlignment="1" applyProtection="1"/>
    <xf numFmtId="179" fontId="37" fillId="57" borderId="1" xfId="0" applyNumberFormat="1" applyFont="1" applyFill="1" applyBorder="1" applyAlignment="1" applyProtection="1">
      <alignment vertical="center"/>
    </xf>
    <xf numFmtId="0" fontId="37" fillId="0" borderId="0" xfId="0" applyNumberFormat="1" applyFont="1" applyFill="1" applyBorder="1" applyAlignment="1" applyProtection="1">
      <alignment horizontal="center"/>
    </xf>
    <xf numFmtId="0" fontId="33" fillId="0" borderId="15" xfId="0" applyNumberFormat="1" applyFont="1" applyFill="1" applyBorder="1" applyAlignment="1" applyProtection="1">
      <alignment horizontal="center" vertical="center"/>
    </xf>
    <xf numFmtId="0" fontId="33" fillId="0" borderId="16" xfId="0" applyNumberFormat="1" applyFont="1" applyFill="1" applyBorder="1" applyAlignment="1" applyProtection="1">
      <alignment horizontal="center" vertical="center"/>
    </xf>
    <xf numFmtId="0" fontId="33" fillId="0" borderId="17" xfId="0" applyNumberFormat="1" applyFont="1" applyFill="1" applyBorder="1" applyAlignment="1" applyProtection="1">
      <alignment horizontal="center" vertical="center"/>
    </xf>
    <xf numFmtId="0" fontId="33" fillId="0" borderId="18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33" fillId="0" borderId="11" xfId="0" applyNumberFormat="1" applyFont="1" applyFill="1" applyBorder="1" applyAlignment="1" applyProtection="1">
      <alignment horizontal="center" vertical="center"/>
    </xf>
    <xf numFmtId="0" fontId="33" fillId="0" borderId="49" xfId="0" applyNumberFormat="1" applyFont="1" applyFill="1" applyBorder="1" applyAlignment="1" applyProtection="1">
      <alignment horizontal="center" vertical="center"/>
    </xf>
    <xf numFmtId="0" fontId="33" fillId="0" borderId="31" xfId="0" applyNumberFormat="1" applyFont="1" applyFill="1" applyBorder="1" applyAlignment="1" applyProtection="1">
      <alignment horizontal="center" vertical="center"/>
    </xf>
    <xf numFmtId="0" fontId="33" fillId="0" borderId="50" xfId="0" applyNumberFormat="1" applyFont="1" applyFill="1" applyBorder="1" applyAlignment="1" applyProtection="1">
      <alignment horizontal="center" vertical="center"/>
    </xf>
    <xf numFmtId="0" fontId="37" fillId="0" borderId="31" xfId="0" applyNumberFormat="1" applyFont="1" applyFill="1" applyBorder="1" applyAlignment="1" applyProtection="1">
      <alignment horizontal="center" vertical="center" wrapText="1"/>
    </xf>
    <xf numFmtId="0" fontId="36" fillId="0" borderId="31" xfId="0" applyNumberFormat="1" applyFont="1" applyFill="1" applyBorder="1" applyAlignment="1" applyProtection="1">
      <alignment horizontal="center" vertical="center" wrapText="1"/>
    </xf>
    <xf numFmtId="0" fontId="36" fillId="0" borderId="50" xfId="0" applyNumberFormat="1" applyFont="1" applyFill="1" applyBorder="1" applyAlignment="1" applyProtection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left" vertical="center" wrapText="1"/>
    </xf>
    <xf numFmtId="0" fontId="37" fillId="0" borderId="31" xfId="0" applyFont="1" applyBorder="1" applyAlignment="1">
      <alignment horizontal="left" vertical="center" wrapText="1"/>
    </xf>
    <xf numFmtId="0" fontId="37" fillId="0" borderId="18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32" fillId="0" borderId="0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Border="1" applyAlignment="1">
      <alignment horizontal="center" vertical="center"/>
    </xf>
    <xf numFmtId="44" fontId="37" fillId="0" borderId="22" xfId="0" applyNumberFormat="1" applyFont="1" applyFill="1" applyBorder="1" applyAlignment="1" applyProtection="1">
      <alignment horizontal="center"/>
    </xf>
    <xf numFmtId="44" fontId="37" fillId="0" borderId="1" xfId="0" applyNumberFormat="1" applyFont="1" applyFill="1" applyBorder="1" applyAlignment="1" applyProtection="1">
      <alignment horizontal="center"/>
    </xf>
    <xf numFmtId="0" fontId="41" fillId="37" borderId="64" xfId="0" applyFont="1" applyFill="1" applyBorder="1" applyAlignment="1">
      <alignment horizontal="center" vertical="center" wrapText="1"/>
    </xf>
    <xf numFmtId="0" fontId="41" fillId="37" borderId="48" xfId="0" applyFont="1" applyFill="1" applyBorder="1" applyAlignment="1">
      <alignment horizontal="center" vertical="center" wrapText="1"/>
    </xf>
    <xf numFmtId="0" fontId="41" fillId="37" borderId="65" xfId="0" applyFont="1" applyFill="1" applyBorder="1" applyAlignment="1">
      <alignment horizontal="center" vertical="center" wrapText="1"/>
    </xf>
    <xf numFmtId="173" fontId="37" fillId="57" borderId="22" xfId="0" applyNumberFormat="1" applyFont="1" applyFill="1" applyBorder="1" applyAlignment="1">
      <alignment horizontal="center" vertical="center"/>
    </xf>
    <xf numFmtId="173" fontId="37" fillId="57" borderId="1" xfId="0" applyNumberFormat="1" applyFont="1" applyFill="1" applyBorder="1" applyAlignment="1">
      <alignment horizontal="center" vertical="center"/>
    </xf>
    <xf numFmtId="173" fontId="37" fillId="57" borderId="23" xfId="0" applyNumberFormat="1" applyFont="1" applyFill="1" applyBorder="1" applyAlignment="1">
      <alignment horizontal="center" vertical="center"/>
    </xf>
    <xf numFmtId="0" fontId="37" fillId="38" borderId="30" xfId="0" applyNumberFormat="1" applyFont="1" applyFill="1" applyBorder="1" applyAlignment="1" applyProtection="1">
      <alignment horizontal="center"/>
    </xf>
    <xf numFmtId="0" fontId="37" fillId="38" borderId="31" xfId="0" applyNumberFormat="1" applyFont="1" applyFill="1" applyBorder="1" applyAlignment="1" applyProtection="1">
      <alignment horizontal="center"/>
    </xf>
    <xf numFmtId="0" fontId="37" fillId="38" borderId="32" xfId="0" applyNumberFormat="1" applyFont="1" applyFill="1" applyBorder="1" applyAlignment="1" applyProtection="1">
      <alignment horizontal="center"/>
    </xf>
    <xf numFmtId="0" fontId="37" fillId="38" borderId="64" xfId="0" applyNumberFormat="1" applyFont="1" applyFill="1" applyBorder="1" applyAlignment="1" applyProtection="1">
      <alignment horizontal="center"/>
    </xf>
    <xf numFmtId="0" fontId="37" fillId="38" borderId="48" xfId="0" applyNumberFormat="1" applyFont="1" applyFill="1" applyBorder="1" applyAlignment="1" applyProtection="1">
      <alignment horizontal="center"/>
    </xf>
    <xf numFmtId="0" fontId="37" fillId="38" borderId="65" xfId="0" applyNumberFormat="1" applyFont="1" applyFill="1" applyBorder="1" applyAlignment="1" applyProtection="1">
      <alignment horizontal="center"/>
    </xf>
    <xf numFmtId="0" fontId="32" fillId="36" borderId="1" xfId="0" applyNumberFormat="1" applyFont="1" applyFill="1" applyBorder="1" applyAlignment="1" applyProtection="1">
      <alignment horizontal="center" vertical="center"/>
    </xf>
    <xf numFmtId="0" fontId="36" fillId="0" borderId="64" xfId="0" applyNumberFormat="1" applyFont="1" applyFill="1" applyBorder="1" applyAlignment="1">
      <alignment horizontal="center" vertical="center"/>
    </xf>
    <xf numFmtId="0" fontId="36" fillId="0" borderId="48" xfId="0" applyNumberFormat="1" applyFont="1" applyFill="1" applyBorder="1" applyAlignment="1">
      <alignment horizontal="center" vertical="center"/>
    </xf>
    <xf numFmtId="0" fontId="36" fillId="0" borderId="65" xfId="0" applyNumberFormat="1" applyFont="1" applyFill="1" applyBorder="1" applyAlignment="1">
      <alignment horizontal="center" vertical="center"/>
    </xf>
    <xf numFmtId="0" fontId="37" fillId="38" borderId="64" xfId="258" applyNumberFormat="1" applyFont="1" applyFill="1" applyBorder="1" applyAlignment="1" applyProtection="1">
      <alignment horizontal="center"/>
    </xf>
    <xf numFmtId="0" fontId="37" fillId="38" borderId="48" xfId="258" applyNumberFormat="1" applyFont="1" applyFill="1" applyBorder="1" applyAlignment="1" applyProtection="1">
      <alignment horizontal="center"/>
    </xf>
    <xf numFmtId="0" fontId="37" fillId="38" borderId="65" xfId="258" applyNumberFormat="1" applyFont="1" applyFill="1" applyBorder="1" applyAlignment="1" applyProtection="1">
      <alignment horizontal="center"/>
    </xf>
    <xf numFmtId="0" fontId="33" fillId="0" borderId="46" xfId="0" applyNumberFormat="1" applyFont="1" applyFill="1" applyBorder="1" applyAlignment="1" applyProtection="1">
      <alignment horizontal="center"/>
    </xf>
    <xf numFmtId="0" fontId="33" fillId="0" borderId="48" xfId="0" applyNumberFormat="1" applyFont="1" applyFill="1" applyBorder="1" applyAlignment="1" applyProtection="1">
      <alignment horizontal="center"/>
    </xf>
    <xf numFmtId="0" fontId="33" fillId="0" borderId="47" xfId="0" applyNumberFormat="1" applyFont="1" applyFill="1" applyBorder="1" applyAlignment="1" applyProtection="1">
      <alignment horizontal="center"/>
    </xf>
    <xf numFmtId="0" fontId="32" fillId="36" borderId="64" xfId="0" applyNumberFormat="1" applyFont="1" applyFill="1" applyBorder="1" applyAlignment="1" applyProtection="1">
      <alignment horizontal="center" vertical="center"/>
    </xf>
    <xf numFmtId="0" fontId="32" fillId="36" borderId="65" xfId="0" applyNumberFormat="1" applyFont="1" applyFill="1" applyBorder="1" applyAlignment="1" applyProtection="1">
      <alignment horizontal="center" vertical="center"/>
    </xf>
    <xf numFmtId="173" fontId="37" fillId="57" borderId="64" xfId="258" applyNumberFormat="1" applyFont="1" applyFill="1" applyBorder="1" applyAlignment="1">
      <alignment horizontal="center" vertical="center"/>
    </xf>
    <xf numFmtId="173" fontId="37" fillId="57" borderId="48" xfId="258" applyNumberFormat="1" applyFont="1" applyFill="1" applyBorder="1" applyAlignment="1">
      <alignment horizontal="center" vertical="center"/>
    </xf>
    <xf numFmtId="173" fontId="37" fillId="57" borderId="65" xfId="258" applyNumberFormat="1" applyFont="1" applyFill="1" applyBorder="1" applyAlignment="1">
      <alignment horizontal="center" vertical="center"/>
    </xf>
    <xf numFmtId="0" fontId="41" fillId="0" borderId="22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37" fillId="57" borderId="22" xfId="0" applyNumberFormat="1" applyFont="1" applyFill="1" applyBorder="1" applyAlignment="1" applyProtection="1">
      <alignment horizontal="center"/>
    </xf>
    <xf numFmtId="0" fontId="37" fillId="57" borderId="1" xfId="0" applyNumberFormat="1" applyFont="1" applyFill="1" applyBorder="1" applyAlignment="1" applyProtection="1">
      <alignment horizontal="center"/>
    </xf>
    <xf numFmtId="0" fontId="37" fillId="57" borderId="23" xfId="0" applyNumberFormat="1" applyFont="1" applyFill="1" applyBorder="1" applyAlignment="1" applyProtection="1">
      <alignment horizontal="center"/>
    </xf>
    <xf numFmtId="2" fontId="37" fillId="0" borderId="46" xfId="0" applyNumberFormat="1" applyFont="1" applyFill="1" applyBorder="1" applyAlignment="1">
      <alignment horizontal="center" vertical="center"/>
    </xf>
    <xf numFmtId="2" fontId="37" fillId="0" borderId="48" xfId="0" applyNumberFormat="1" applyFont="1" applyFill="1" applyBorder="1" applyAlignment="1">
      <alignment horizontal="center" vertical="center"/>
    </xf>
    <xf numFmtId="2" fontId="37" fillId="0" borderId="47" xfId="0" applyNumberFormat="1" applyFont="1" applyFill="1" applyBorder="1" applyAlignment="1">
      <alignment horizontal="center" vertical="center"/>
    </xf>
    <xf numFmtId="173" fontId="36" fillId="0" borderId="46" xfId="0" applyNumberFormat="1" applyFont="1" applyFill="1" applyBorder="1" applyAlignment="1">
      <alignment horizontal="center" vertical="center"/>
    </xf>
    <xf numFmtId="173" fontId="36" fillId="0" borderId="48" xfId="0" applyNumberFormat="1" applyFont="1" applyFill="1" applyBorder="1" applyAlignment="1">
      <alignment horizontal="center" vertical="center"/>
    </xf>
    <xf numFmtId="173" fontId="36" fillId="0" borderId="47" xfId="0" applyNumberFormat="1" applyFont="1" applyFill="1" applyBorder="1" applyAlignment="1">
      <alignment horizontal="center" vertical="center"/>
    </xf>
    <xf numFmtId="0" fontId="32" fillId="57" borderId="46" xfId="0" applyNumberFormat="1" applyFont="1" applyFill="1" applyBorder="1" applyAlignment="1" applyProtection="1">
      <alignment horizontal="center"/>
    </xf>
    <xf numFmtId="0" fontId="32" fillId="57" borderId="48" xfId="0" applyNumberFormat="1" applyFont="1" applyFill="1" applyBorder="1" applyAlignment="1" applyProtection="1">
      <alignment horizontal="center"/>
    </xf>
    <xf numFmtId="0" fontId="32" fillId="57" borderId="47" xfId="0" applyNumberFormat="1" applyFont="1" applyFill="1" applyBorder="1" applyAlignment="1" applyProtection="1">
      <alignment horizontal="center"/>
    </xf>
    <xf numFmtId="173" fontId="37" fillId="57" borderId="46" xfId="0" applyNumberFormat="1" applyFont="1" applyFill="1" applyBorder="1" applyAlignment="1">
      <alignment horizontal="center" vertical="center"/>
    </xf>
    <xf numFmtId="173" fontId="37" fillId="57" borderId="48" xfId="0" applyNumberFormat="1" applyFont="1" applyFill="1" applyBorder="1" applyAlignment="1">
      <alignment horizontal="center" vertical="center"/>
    </xf>
    <xf numFmtId="173" fontId="37" fillId="57" borderId="47" xfId="0" applyNumberFormat="1" applyFont="1" applyFill="1" applyBorder="1" applyAlignment="1">
      <alignment horizontal="center" vertical="center"/>
    </xf>
    <xf numFmtId="0" fontId="39" fillId="0" borderId="64" xfId="0" applyFont="1" applyFill="1" applyBorder="1" applyAlignment="1">
      <alignment horizontal="center" vertical="center"/>
    </xf>
    <xf numFmtId="0" fontId="39" fillId="0" borderId="48" xfId="0" applyFont="1" applyFill="1" applyBorder="1" applyAlignment="1">
      <alignment horizontal="center" vertical="center"/>
    </xf>
    <xf numFmtId="0" fontId="39" fillId="0" borderId="65" xfId="0" applyFont="1" applyFill="1" applyBorder="1" applyAlignment="1">
      <alignment horizontal="center" vertical="center"/>
    </xf>
    <xf numFmtId="0" fontId="54" fillId="55" borderId="64" xfId="258" applyFont="1" applyFill="1" applyBorder="1" applyAlignment="1">
      <alignment horizontal="center" vertical="center" wrapText="1"/>
    </xf>
    <xf numFmtId="0" fontId="54" fillId="55" borderId="48" xfId="258" applyFont="1" applyFill="1" applyBorder="1" applyAlignment="1">
      <alignment horizontal="center" vertical="center" wrapText="1"/>
    </xf>
    <xf numFmtId="0" fontId="54" fillId="55" borderId="65" xfId="258" applyFont="1" applyFill="1" applyBorder="1" applyAlignment="1">
      <alignment horizontal="center" vertical="center" wrapText="1"/>
    </xf>
    <xf numFmtId="0" fontId="39" fillId="33" borderId="64" xfId="0" applyFont="1" applyFill="1" applyBorder="1" applyAlignment="1">
      <alignment horizontal="center" vertical="center"/>
    </xf>
    <xf numFmtId="0" fontId="39" fillId="33" borderId="48" xfId="0" applyFont="1" applyFill="1" applyBorder="1" applyAlignment="1">
      <alignment horizontal="center" vertical="center"/>
    </xf>
    <xf numFmtId="0" fontId="39" fillId="33" borderId="65" xfId="0" applyFont="1" applyFill="1" applyBorder="1" applyAlignment="1">
      <alignment horizontal="center" vertical="center"/>
    </xf>
    <xf numFmtId="0" fontId="36" fillId="0" borderId="64" xfId="0" applyFont="1" applyFill="1" applyBorder="1" applyAlignment="1">
      <alignment horizontal="center" vertical="center"/>
    </xf>
    <xf numFmtId="0" fontId="36" fillId="0" borderId="48" xfId="0" applyFont="1" applyFill="1" applyBorder="1" applyAlignment="1">
      <alignment horizontal="center" vertical="center"/>
    </xf>
    <xf numFmtId="0" fontId="36" fillId="0" borderId="65" xfId="0" applyFont="1" applyFill="1" applyBorder="1" applyAlignment="1">
      <alignment horizontal="center" vertical="center"/>
    </xf>
    <xf numFmtId="0" fontId="0" fillId="0" borderId="64" xfId="0" applyNumberFormat="1" applyFill="1" applyBorder="1" applyAlignment="1" applyProtection="1">
      <alignment horizontal="center"/>
    </xf>
    <xf numFmtId="0" fontId="0" fillId="0" borderId="65" xfId="0" applyNumberFormat="1" applyFill="1" applyBorder="1" applyAlignment="1" applyProtection="1">
      <alignment horizontal="center"/>
    </xf>
    <xf numFmtId="0" fontId="32" fillId="53" borderId="1" xfId="0" applyFont="1" applyFill="1" applyBorder="1" applyAlignment="1">
      <alignment horizontal="center" vertical="center" wrapText="1"/>
    </xf>
    <xf numFmtId="0" fontId="77" fillId="54" borderId="1" xfId="0" applyNumberFormat="1" applyFont="1" applyFill="1" applyBorder="1" applyAlignment="1" applyProtection="1">
      <alignment horizontal="center" vertical="center"/>
    </xf>
    <xf numFmtId="0" fontId="37" fillId="55" borderId="64" xfId="0" applyNumberFormat="1" applyFont="1" applyFill="1" applyBorder="1" applyAlignment="1" applyProtection="1">
      <alignment horizontal="center" vertical="center"/>
    </xf>
    <xf numFmtId="0" fontId="37" fillId="55" borderId="65" xfId="0" applyNumberFormat="1" applyFont="1" applyFill="1" applyBorder="1" applyAlignment="1" applyProtection="1">
      <alignment horizontal="center" vertical="center"/>
    </xf>
    <xf numFmtId="0" fontId="0" fillId="0" borderId="48" xfId="0" applyNumberFormat="1" applyFill="1" applyBorder="1" applyAlignment="1" applyProtection="1">
      <alignment horizontal="center" vertical="center"/>
    </xf>
    <xf numFmtId="0" fontId="0" fillId="0" borderId="65" xfId="0" applyNumberFormat="1" applyFill="1" applyBorder="1" applyAlignment="1" applyProtection="1">
      <alignment horizontal="center" vertical="center"/>
    </xf>
    <xf numFmtId="0" fontId="37" fillId="55" borderId="48" xfId="0" applyNumberFormat="1" applyFont="1" applyFill="1" applyBorder="1" applyAlignment="1" applyProtection="1">
      <alignment horizontal="center" vertical="center"/>
    </xf>
    <xf numFmtId="0" fontId="0" fillId="0" borderId="64" xfId="0" applyNumberFormat="1" applyFill="1" applyBorder="1" applyAlignment="1" applyProtection="1">
      <alignment horizontal="center" vertical="center"/>
    </xf>
    <xf numFmtId="0" fontId="32" fillId="0" borderId="28" xfId="0" applyNumberFormat="1" applyFont="1" applyFill="1" applyBorder="1" applyAlignment="1" applyProtection="1">
      <alignment horizontal="center" vertical="center" wrapText="1"/>
    </xf>
    <xf numFmtId="0" fontId="37" fillId="0" borderId="0" xfId="0" applyNumberFormat="1" applyFont="1" applyFill="1" applyBorder="1" applyAlignment="1" applyProtection="1">
      <alignment horizontal="center" vertical="center"/>
    </xf>
    <xf numFmtId="0" fontId="37" fillId="0" borderId="29" xfId="0" applyNumberFormat="1" applyFont="1" applyFill="1" applyBorder="1" applyAlignment="1" applyProtection="1">
      <alignment horizontal="center" vertical="center"/>
    </xf>
    <xf numFmtId="0" fontId="37" fillId="0" borderId="28" xfId="0" applyNumberFormat="1" applyFont="1" applyFill="1" applyBorder="1" applyAlignment="1" applyProtection="1">
      <alignment horizontal="center" vertical="center"/>
    </xf>
    <xf numFmtId="0" fontId="37" fillId="0" borderId="30" xfId="0" applyNumberFormat="1" applyFont="1" applyFill="1" applyBorder="1" applyAlignment="1" applyProtection="1">
      <alignment horizontal="center" vertical="center"/>
    </xf>
    <xf numFmtId="0" fontId="37" fillId="0" borderId="31" xfId="0" applyNumberFormat="1" applyFont="1" applyFill="1" applyBorder="1" applyAlignment="1" applyProtection="1">
      <alignment horizontal="center" vertical="center"/>
    </xf>
    <xf numFmtId="0" fontId="37" fillId="0" borderId="32" xfId="0" applyNumberFormat="1" applyFont="1" applyFill="1" applyBorder="1" applyAlignment="1" applyProtection="1">
      <alignment horizontal="center" vertical="center"/>
    </xf>
    <xf numFmtId="0" fontId="0" fillId="0" borderId="25" xfId="0" applyNumberFormat="1" applyFill="1" applyBorder="1" applyAlignment="1" applyProtection="1">
      <alignment horizontal="center" vertical="center"/>
    </xf>
    <xf numFmtId="0" fontId="0" fillId="0" borderId="26" xfId="0" applyNumberFormat="1" applyFill="1" applyBorder="1" applyAlignment="1" applyProtection="1">
      <alignment horizontal="center" vertical="center"/>
    </xf>
    <xf numFmtId="0" fontId="0" fillId="0" borderId="27" xfId="0" applyNumberFormat="1" applyFill="1" applyBorder="1" applyAlignment="1" applyProtection="1">
      <alignment horizontal="center" vertical="center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37" fillId="0" borderId="30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58" fillId="0" borderId="22" xfId="0" applyNumberFormat="1" applyFont="1" applyFill="1" applyBorder="1" applyAlignment="1" applyProtection="1">
      <alignment horizontal="center" vertical="center"/>
    </xf>
    <xf numFmtId="0" fontId="57" fillId="0" borderId="1" xfId="0" applyNumberFormat="1" applyFont="1" applyFill="1" applyBorder="1" applyAlignment="1" applyProtection="1">
      <alignment horizontal="center" vertical="center"/>
    </xf>
    <xf numFmtId="0" fontId="32" fillId="37" borderId="18" xfId="0" applyNumberFormat="1" applyFont="1" applyFill="1" applyBorder="1" applyAlignment="1" applyProtection="1">
      <alignment horizontal="center" vertical="center"/>
    </xf>
    <xf numFmtId="0" fontId="45" fillId="37" borderId="0" xfId="0" applyNumberFormat="1" applyFont="1" applyFill="1" applyBorder="1" applyAlignment="1" applyProtection="1">
      <alignment horizontal="center" vertical="center"/>
    </xf>
    <xf numFmtId="0" fontId="45" fillId="37" borderId="11" xfId="0" applyNumberFormat="1" applyFont="1" applyFill="1" applyBorder="1" applyAlignment="1" applyProtection="1">
      <alignment horizontal="center" vertical="center"/>
    </xf>
    <xf numFmtId="0" fontId="45" fillId="37" borderId="18" xfId="0" applyNumberFormat="1" applyFont="1" applyFill="1" applyBorder="1" applyAlignment="1" applyProtection="1">
      <alignment horizontal="center" vertical="center"/>
    </xf>
    <xf numFmtId="0" fontId="33" fillId="0" borderId="51" xfId="0" applyFont="1" applyBorder="1" applyAlignment="1">
      <alignment horizontal="left" vertical="center" wrapText="1"/>
    </xf>
    <xf numFmtId="0" fontId="33" fillId="0" borderId="26" xfId="0" applyFont="1" applyBorder="1" applyAlignment="1">
      <alignment horizontal="left" vertical="center" wrapText="1"/>
    </xf>
    <xf numFmtId="0" fontId="33" fillId="0" borderId="52" xfId="0" applyFont="1" applyBorder="1" applyAlignment="1">
      <alignment horizontal="left" vertical="center" wrapText="1"/>
    </xf>
    <xf numFmtId="0" fontId="33" fillId="0" borderId="18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0" xfId="0" applyNumberFormat="1" applyFont="1" applyFill="1" applyBorder="1" applyAlignment="1" applyProtection="1">
      <alignment horizontal="left" vertical="center" wrapText="1"/>
    </xf>
    <xf numFmtId="0" fontId="33" fillId="0" borderId="49" xfId="0" applyFont="1" applyBorder="1" applyAlignment="1">
      <alignment horizontal="left" vertical="center" wrapText="1"/>
    </xf>
    <xf numFmtId="0" fontId="33" fillId="0" borderId="31" xfId="0" applyFont="1" applyBorder="1" applyAlignment="1">
      <alignment horizontal="left" vertical="center" wrapText="1"/>
    </xf>
    <xf numFmtId="0" fontId="33" fillId="0" borderId="31" xfId="0" applyNumberFormat="1" applyFont="1" applyFill="1" applyBorder="1" applyAlignment="1" applyProtection="1">
      <alignment horizontal="center" vertical="center" wrapText="1"/>
    </xf>
    <xf numFmtId="0" fontId="33" fillId="0" borderId="18" xfId="0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horizontal="left" vertical="center"/>
    </xf>
    <xf numFmtId="0" fontId="56" fillId="36" borderId="46" xfId="0" applyNumberFormat="1" applyFont="1" applyFill="1" applyBorder="1" applyAlignment="1" applyProtection="1">
      <alignment horizontal="center" vertical="center"/>
    </xf>
    <xf numFmtId="0" fontId="56" fillId="36" borderId="48" xfId="0" applyNumberFormat="1" applyFont="1" applyFill="1" applyBorder="1" applyAlignment="1" applyProtection="1">
      <alignment horizontal="center" vertical="center"/>
    </xf>
    <xf numFmtId="0" fontId="56" fillId="36" borderId="47" xfId="0" applyNumberFormat="1" applyFont="1" applyFill="1" applyBorder="1" applyAlignment="1" applyProtection="1">
      <alignment horizontal="center" vertical="center"/>
    </xf>
    <xf numFmtId="0" fontId="32" fillId="0" borderId="18" xfId="0" applyNumberFormat="1" applyFont="1" applyFill="1" applyBorder="1" applyAlignment="1" applyProtection="1">
      <alignment horizontal="left" vertical="center"/>
    </xf>
    <xf numFmtId="0" fontId="32" fillId="0" borderId="0" xfId="0" applyNumberFormat="1" applyFont="1" applyFill="1" applyBorder="1" applyAlignment="1" applyProtection="1">
      <alignment horizontal="left" vertical="center"/>
    </xf>
    <xf numFmtId="0" fontId="33" fillId="36" borderId="18" xfId="0" applyNumberFormat="1" applyFont="1" applyFill="1" applyBorder="1" applyAlignment="1" applyProtection="1">
      <alignment horizontal="left" vertical="center"/>
    </xf>
    <xf numFmtId="0" fontId="33" fillId="36" borderId="0" xfId="0" applyNumberFormat="1" applyFont="1" applyFill="1" applyBorder="1" applyAlignment="1" applyProtection="1">
      <alignment horizontal="left" vertical="center"/>
    </xf>
    <xf numFmtId="0" fontId="33" fillId="36" borderId="11" xfId="0" applyNumberFormat="1" applyFont="1" applyFill="1" applyBorder="1" applyAlignment="1" applyProtection="1">
      <alignment horizontal="left" vertical="center"/>
    </xf>
    <xf numFmtId="0" fontId="33" fillId="0" borderId="26" xfId="0" applyNumberFormat="1" applyFont="1" applyFill="1" applyBorder="1" applyAlignment="1" applyProtection="1">
      <alignment horizontal="center" vertical="center"/>
    </xf>
    <xf numFmtId="0" fontId="57" fillId="0" borderId="22" xfId="0" applyNumberFormat="1" applyFont="1" applyFill="1" applyBorder="1" applyAlignment="1" applyProtection="1">
      <alignment horizontal="center" vertical="center"/>
    </xf>
    <xf numFmtId="0" fontId="57" fillId="0" borderId="22" xfId="0" applyNumberFormat="1" applyFont="1" applyFill="1" applyBorder="1" applyAlignment="1" applyProtection="1">
      <alignment horizontal="center" vertical="center" wrapText="1"/>
    </xf>
    <xf numFmtId="0" fontId="57" fillId="0" borderId="1" xfId="0" applyNumberFormat="1" applyFont="1" applyFill="1" applyBorder="1" applyAlignment="1" applyProtection="1">
      <alignment horizontal="center" vertical="center" wrapText="1"/>
    </xf>
    <xf numFmtId="0" fontId="57" fillId="36" borderId="22" xfId="0" applyNumberFormat="1" applyFont="1" applyFill="1" applyBorder="1" applyAlignment="1" applyProtection="1">
      <alignment horizontal="center" vertical="center"/>
    </xf>
    <xf numFmtId="0" fontId="57" fillId="36" borderId="1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/>
    </xf>
    <xf numFmtId="0" fontId="32" fillId="0" borderId="26" xfId="0" applyNumberFormat="1" applyFont="1" applyFill="1" applyBorder="1" applyAlignment="1" applyProtection="1">
      <alignment horizontal="center" vertical="center" wrapText="1"/>
    </xf>
    <xf numFmtId="0" fontId="60" fillId="0" borderId="51" xfId="0" applyNumberFormat="1" applyFont="1" applyFill="1" applyBorder="1" applyAlignment="1" applyProtection="1">
      <alignment horizontal="center" vertical="center" wrapText="1"/>
    </xf>
    <xf numFmtId="0" fontId="59" fillId="0" borderId="26" xfId="0" applyNumberFormat="1" applyFont="1" applyFill="1" applyBorder="1" applyAlignment="1" applyProtection="1">
      <alignment horizontal="center" vertical="center" wrapText="1"/>
    </xf>
    <xf numFmtId="0" fontId="59" fillId="0" borderId="52" xfId="0" applyNumberFormat="1" applyFont="1" applyFill="1" applyBorder="1" applyAlignment="1" applyProtection="1">
      <alignment horizontal="center" vertical="center" wrapText="1"/>
    </xf>
    <xf numFmtId="0" fontId="59" fillId="0" borderId="49" xfId="0" applyNumberFormat="1" applyFont="1" applyFill="1" applyBorder="1" applyAlignment="1" applyProtection="1">
      <alignment horizontal="center" vertical="center" wrapText="1"/>
    </xf>
    <xf numFmtId="0" fontId="59" fillId="0" borderId="31" xfId="0" applyNumberFormat="1" applyFont="1" applyFill="1" applyBorder="1" applyAlignment="1" applyProtection="1">
      <alignment horizontal="center" vertical="center" wrapText="1"/>
    </xf>
    <xf numFmtId="0" fontId="59" fillId="0" borderId="50" xfId="0" applyNumberFormat="1" applyFont="1" applyFill="1" applyBorder="1" applyAlignment="1" applyProtection="1">
      <alignment horizontal="center" vertical="center" wrapText="1"/>
    </xf>
    <xf numFmtId="0" fontId="55" fillId="0" borderId="51" xfId="0" applyNumberFormat="1" applyFont="1" applyFill="1" applyBorder="1" applyAlignment="1" applyProtection="1">
      <alignment horizontal="center" vertical="center" wrapText="1"/>
    </xf>
    <xf numFmtId="0" fontId="55" fillId="0" borderId="26" xfId="0" applyNumberFormat="1" applyFont="1" applyFill="1" applyBorder="1" applyAlignment="1" applyProtection="1">
      <alignment horizontal="center" vertical="center" wrapText="1"/>
    </xf>
    <xf numFmtId="0" fontId="55" fillId="0" borderId="52" xfId="0" applyNumberFormat="1" applyFont="1" applyFill="1" applyBorder="1" applyAlignment="1" applyProtection="1">
      <alignment horizontal="center" vertical="center" wrapText="1"/>
    </xf>
    <xf numFmtId="0" fontId="55" fillId="0" borderId="49" xfId="0" applyNumberFormat="1" applyFont="1" applyFill="1" applyBorder="1" applyAlignment="1" applyProtection="1">
      <alignment horizontal="center" vertical="center" wrapText="1"/>
    </xf>
    <xf numFmtId="0" fontId="55" fillId="0" borderId="31" xfId="0" applyNumberFormat="1" applyFont="1" applyFill="1" applyBorder="1" applyAlignment="1" applyProtection="1">
      <alignment horizontal="center" vertical="center" wrapText="1"/>
    </xf>
    <xf numFmtId="0" fontId="55" fillId="0" borderId="50" xfId="0" applyNumberFormat="1" applyFont="1" applyFill="1" applyBorder="1" applyAlignment="1" applyProtection="1">
      <alignment horizontal="center" vertical="center" wrapText="1"/>
    </xf>
    <xf numFmtId="0" fontId="0" fillId="35" borderId="51" xfId="0" applyNumberFormat="1" applyFill="1" applyBorder="1" applyAlignment="1" applyProtection="1">
      <alignment horizontal="center" vertical="center"/>
    </xf>
    <xf numFmtId="0" fontId="0" fillId="35" borderId="26" xfId="0" applyNumberFormat="1" applyFill="1" applyBorder="1" applyAlignment="1" applyProtection="1">
      <alignment horizontal="center" vertical="center"/>
    </xf>
    <xf numFmtId="0" fontId="0" fillId="35" borderId="52" xfId="0" applyNumberFormat="1" applyFill="1" applyBorder="1" applyAlignment="1" applyProtection="1">
      <alignment horizontal="center" vertical="center"/>
    </xf>
    <xf numFmtId="0" fontId="0" fillId="35" borderId="49" xfId="0" applyNumberFormat="1" applyFill="1" applyBorder="1" applyAlignment="1" applyProtection="1">
      <alignment horizontal="center" vertical="center"/>
    </xf>
    <xf numFmtId="0" fontId="0" fillId="35" borderId="31" xfId="0" applyNumberFormat="1" applyFill="1" applyBorder="1" applyAlignment="1" applyProtection="1">
      <alignment horizontal="center" vertical="center"/>
    </xf>
    <xf numFmtId="0" fontId="0" fillId="35" borderId="50" xfId="0" applyNumberFormat="1" applyFill="1" applyBorder="1" applyAlignment="1" applyProtection="1">
      <alignment horizontal="center" vertical="center"/>
    </xf>
    <xf numFmtId="0" fontId="50" fillId="0" borderId="0" xfId="0" applyNumberFormat="1" applyFont="1" applyFill="1" applyBorder="1" applyAlignment="1" applyProtection="1">
      <alignment horizontal="center" vertical="center" wrapText="1"/>
    </xf>
    <xf numFmtId="0" fontId="45" fillId="0" borderId="0" xfId="0" applyNumberFormat="1" applyFont="1" applyFill="1" applyBorder="1" applyAlignment="1" applyProtection="1">
      <alignment horizontal="center" vertical="center" wrapText="1"/>
    </xf>
    <xf numFmtId="0" fontId="51" fillId="34" borderId="33" xfId="0" applyFont="1" applyFill="1" applyBorder="1" applyAlignment="1">
      <alignment horizontal="center" vertical="center"/>
    </xf>
    <xf numFmtId="0" fontId="42" fillId="34" borderId="34" xfId="0" applyFont="1" applyFill="1" applyBorder="1" applyAlignment="1">
      <alignment horizontal="center" vertical="center"/>
    </xf>
    <xf numFmtId="0" fontId="42" fillId="34" borderId="35" xfId="0" applyFont="1" applyFill="1" applyBorder="1" applyAlignment="1">
      <alignment horizontal="center" vertical="center"/>
    </xf>
    <xf numFmtId="0" fontId="43" fillId="34" borderId="36" xfId="0" applyFont="1" applyFill="1" applyBorder="1" applyAlignment="1">
      <alignment horizontal="left" vertical="center" wrapText="1"/>
    </xf>
    <xf numFmtId="0" fontId="43" fillId="34" borderId="37" xfId="0" applyFont="1" applyFill="1" applyBorder="1" applyAlignment="1">
      <alignment horizontal="left" vertical="center" wrapText="1"/>
    </xf>
    <xf numFmtId="0" fontId="43" fillId="34" borderId="37" xfId="0" applyFont="1" applyFill="1" applyBorder="1" applyAlignment="1">
      <alignment horizontal="right" vertical="center" wrapText="1"/>
    </xf>
    <xf numFmtId="0" fontId="43" fillId="34" borderId="38" xfId="0" applyFont="1" applyFill="1" applyBorder="1" applyAlignment="1">
      <alignment horizontal="right" vertical="center" wrapText="1"/>
    </xf>
    <xf numFmtId="166" fontId="43" fillId="34" borderId="36" xfId="0" applyNumberFormat="1" applyFont="1" applyFill="1" applyBorder="1" applyAlignment="1">
      <alignment horizontal="left" vertical="center"/>
    </xf>
    <xf numFmtId="0" fontId="43" fillId="34" borderId="37" xfId="0" applyFont="1" applyFill="1" applyBorder="1" applyAlignment="1">
      <alignment horizontal="left" vertical="center"/>
    </xf>
    <xf numFmtId="0" fontId="44" fillId="0" borderId="24" xfId="0" applyFont="1" applyBorder="1" applyAlignment="1">
      <alignment horizontal="center" vertical="center" wrapText="1"/>
    </xf>
    <xf numFmtId="0" fontId="44" fillId="0" borderId="45" xfId="0" applyFont="1" applyBorder="1" applyAlignment="1">
      <alignment horizontal="center" vertical="center" wrapText="1"/>
    </xf>
    <xf numFmtId="0" fontId="44" fillId="0" borderId="24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left" vertical="center" wrapText="1"/>
    </xf>
    <xf numFmtId="4" fontId="44" fillId="0" borderId="24" xfId="0" applyNumberFormat="1" applyFont="1" applyBorder="1" applyAlignment="1">
      <alignment horizontal="center" vertical="center" wrapText="1"/>
    </xf>
    <xf numFmtId="4" fontId="44" fillId="0" borderId="45" xfId="0" applyNumberFormat="1" applyFont="1" applyBorder="1" applyAlignment="1">
      <alignment horizontal="center" vertical="center" wrapText="1"/>
    </xf>
    <xf numFmtId="0" fontId="44" fillId="0" borderId="40" xfId="0" applyFont="1" applyBorder="1" applyAlignment="1">
      <alignment horizontal="center" vertical="center" wrapText="1"/>
    </xf>
    <xf numFmtId="0" fontId="44" fillId="0" borderId="40" xfId="0" applyFont="1" applyBorder="1" applyAlignment="1">
      <alignment horizontal="left" vertical="center" wrapText="1"/>
    </xf>
    <xf numFmtId="4" fontId="44" fillId="0" borderId="40" xfId="0" applyNumberFormat="1" applyFont="1" applyBorder="1" applyAlignment="1">
      <alignment horizontal="center" vertical="center" wrapText="1"/>
    </xf>
    <xf numFmtId="0" fontId="53" fillId="0" borderId="18" xfId="0" applyNumberFormat="1" applyFont="1" applyFill="1" applyBorder="1" applyAlignment="1" applyProtection="1">
      <alignment horizontal="center"/>
    </xf>
    <xf numFmtId="0" fontId="53" fillId="0" borderId="0" xfId="0" applyNumberFormat="1" applyFont="1" applyFill="1" applyBorder="1" applyAlignment="1" applyProtection="1">
      <alignment horizontal="center"/>
    </xf>
    <xf numFmtId="0" fontId="53" fillId="0" borderId="11" xfId="0" applyNumberFormat="1" applyFont="1" applyFill="1" applyBorder="1" applyAlignment="1" applyProtection="1">
      <alignment horizontal="center"/>
    </xf>
    <xf numFmtId="0" fontId="53" fillId="0" borderId="19" xfId="0" applyNumberFormat="1" applyFont="1" applyFill="1" applyBorder="1" applyAlignment="1" applyProtection="1">
      <alignment horizontal="center"/>
    </xf>
    <xf numFmtId="0" fontId="53" fillId="0" borderId="20" xfId="0" applyNumberFormat="1" applyFont="1" applyFill="1" applyBorder="1" applyAlignment="1" applyProtection="1">
      <alignment horizontal="center"/>
    </xf>
    <xf numFmtId="0" fontId="53" fillId="0" borderId="21" xfId="0" applyNumberFormat="1" applyFont="1" applyFill="1" applyBorder="1" applyAlignment="1" applyProtection="1">
      <alignment horizontal="center"/>
    </xf>
    <xf numFmtId="0" fontId="43" fillId="36" borderId="15" xfId="0" applyFont="1" applyFill="1" applyBorder="1" applyAlignment="1">
      <alignment horizontal="center" vertical="center" wrapText="1"/>
    </xf>
    <xf numFmtId="0" fontId="43" fillId="36" borderId="17" xfId="0" applyFont="1" applyFill="1" applyBorder="1" applyAlignment="1">
      <alignment horizontal="center" vertical="center" wrapText="1"/>
    </xf>
    <xf numFmtId="0" fontId="0" fillId="0" borderId="18" xfId="0" applyNumberForma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0" fontId="0" fillId="0" borderId="11" xfId="0" applyNumberFormat="1" applyFill="1" applyBorder="1" applyAlignment="1" applyProtection="1">
      <alignment horizontal="center"/>
    </xf>
    <xf numFmtId="0" fontId="0" fillId="36" borderId="46" xfId="0" applyNumberFormat="1" applyFill="1" applyBorder="1" applyAlignment="1" applyProtection="1">
      <alignment horizontal="center"/>
    </xf>
    <xf numFmtId="0" fontId="0" fillId="36" borderId="65" xfId="0" applyNumberFormat="1" applyFill="1" applyBorder="1" applyAlignment="1" applyProtection="1">
      <alignment horizontal="center"/>
    </xf>
    <xf numFmtId="0" fontId="45" fillId="36" borderId="46" xfId="0" applyNumberFormat="1" applyFont="1" applyFill="1" applyBorder="1" applyAlignment="1" applyProtection="1">
      <alignment horizontal="center"/>
    </xf>
    <xf numFmtId="0" fontId="45" fillId="36" borderId="65" xfId="0" applyNumberFormat="1" applyFont="1" applyFill="1" applyBorder="1" applyAlignment="1" applyProtection="1">
      <alignment horizontal="center"/>
    </xf>
  </cellXfs>
  <cellStyles count="5749">
    <cellStyle name="20% - Ênfase1" xfId="1" builtinId="30" customBuiltin="1"/>
    <cellStyle name="20% - Ênfase1 10" xfId="1067"/>
    <cellStyle name="20% - Ênfase1 10 2" xfId="3769"/>
    <cellStyle name="20% - Ênfase1 11" xfId="1068"/>
    <cellStyle name="20% - Ênfase1 11 2" xfId="3770"/>
    <cellStyle name="20% - Ênfase1 12" xfId="372"/>
    <cellStyle name="20% - Ênfase1 13" xfId="3088"/>
    <cellStyle name="20% - Ênfase1 2" xfId="53"/>
    <cellStyle name="20% - Ênfase1 2 10" xfId="1069"/>
    <cellStyle name="20% - Ênfase1 2 10 2" xfId="3771"/>
    <cellStyle name="20% - Ênfase1 2 11" xfId="408"/>
    <cellStyle name="20% - Ênfase1 2 12" xfId="3116"/>
    <cellStyle name="20% - Ênfase1 2 2" xfId="88"/>
    <cellStyle name="20% - Ênfase1 2 2 2" xfId="312"/>
    <cellStyle name="20% - Ênfase1 2 2 2 2" xfId="799"/>
    <cellStyle name="20% - Ênfase1 2 2 2 2 2" xfId="1070"/>
    <cellStyle name="20% - Ênfase1 2 2 2 2 2 2" xfId="3772"/>
    <cellStyle name="20% - Ênfase1 2 2 2 2 3" xfId="1071"/>
    <cellStyle name="20% - Ênfase1 2 2 2 2 3 2" xfId="3773"/>
    <cellStyle name="20% - Ênfase1 2 2 2 2 4" xfId="1072"/>
    <cellStyle name="20% - Ênfase1 2 2 2 2 4 2" xfId="3774"/>
    <cellStyle name="20% - Ênfase1 2 2 2 2 5" xfId="3502"/>
    <cellStyle name="20% - Ênfase1 2 2 2 3" xfId="1020"/>
    <cellStyle name="20% - Ênfase1 2 2 2 3 2" xfId="1073"/>
    <cellStyle name="20% - Ênfase1 2 2 2 3 2 2" xfId="3775"/>
    <cellStyle name="20% - Ênfase1 2 2 2 3 3" xfId="1074"/>
    <cellStyle name="20% - Ênfase1 2 2 2 3 3 2" xfId="3776"/>
    <cellStyle name="20% - Ênfase1 2 2 2 3 4" xfId="3723"/>
    <cellStyle name="20% - Ênfase1 2 2 2 4" xfId="1075"/>
    <cellStyle name="20% - Ênfase1 2 2 2 4 2" xfId="3777"/>
    <cellStyle name="20% - Ênfase1 2 2 2 5" xfId="1076"/>
    <cellStyle name="20% - Ênfase1 2 2 2 5 2" xfId="3778"/>
    <cellStyle name="20% - Ênfase1 2 2 2 6" xfId="1077"/>
    <cellStyle name="20% - Ênfase1 2 2 2 6 2" xfId="3779"/>
    <cellStyle name="20% - Ênfase1 2 2 2 7" xfId="578"/>
    <cellStyle name="20% - Ênfase1 2 2 2 8" xfId="3281"/>
    <cellStyle name="20% - Ênfase1 2 2 3" xfId="704"/>
    <cellStyle name="20% - Ênfase1 2 2 3 2" xfId="1078"/>
    <cellStyle name="20% - Ênfase1 2 2 3 2 2" xfId="3780"/>
    <cellStyle name="20% - Ênfase1 2 2 3 3" xfId="1079"/>
    <cellStyle name="20% - Ênfase1 2 2 3 3 2" xfId="3781"/>
    <cellStyle name="20% - Ênfase1 2 2 3 4" xfId="1080"/>
    <cellStyle name="20% - Ênfase1 2 2 3 4 2" xfId="3782"/>
    <cellStyle name="20% - Ênfase1 2 2 3 5" xfId="3407"/>
    <cellStyle name="20% - Ênfase1 2 2 4" xfId="925"/>
    <cellStyle name="20% - Ênfase1 2 2 4 2" xfId="1081"/>
    <cellStyle name="20% - Ênfase1 2 2 4 2 2" xfId="3783"/>
    <cellStyle name="20% - Ênfase1 2 2 4 3" xfId="1082"/>
    <cellStyle name="20% - Ênfase1 2 2 4 3 2" xfId="3784"/>
    <cellStyle name="20% - Ênfase1 2 2 4 4" xfId="1083"/>
    <cellStyle name="20% - Ênfase1 2 2 4 4 2" xfId="3785"/>
    <cellStyle name="20% - Ênfase1 2 2 4 5" xfId="3628"/>
    <cellStyle name="20% - Ênfase1 2 2 5" xfId="1084"/>
    <cellStyle name="20% - Ênfase1 2 2 5 2" xfId="3786"/>
    <cellStyle name="20% - Ênfase1 2 2 6" xfId="1085"/>
    <cellStyle name="20% - Ênfase1 2 2 6 2" xfId="3787"/>
    <cellStyle name="20% - Ênfase1 2 2 7" xfId="1086"/>
    <cellStyle name="20% - Ênfase1 2 2 7 2" xfId="3788"/>
    <cellStyle name="20% - Ênfase1 2 2 8" xfId="482"/>
    <cellStyle name="20% - Ênfase1 2 2 9" xfId="3186"/>
    <cellStyle name="20% - Ênfase1 2 3" xfId="123"/>
    <cellStyle name="20% - Ênfase1 2 3 2" xfId="347"/>
    <cellStyle name="20% - Ênfase1 2 3 2 2" xfId="823"/>
    <cellStyle name="20% - Ênfase1 2 3 2 2 2" xfId="1087"/>
    <cellStyle name="20% - Ênfase1 2 3 2 2 2 2" xfId="3789"/>
    <cellStyle name="20% - Ênfase1 2 3 2 2 3" xfId="1088"/>
    <cellStyle name="20% - Ênfase1 2 3 2 2 3 2" xfId="3790"/>
    <cellStyle name="20% - Ênfase1 2 3 2 2 4" xfId="1089"/>
    <cellStyle name="20% - Ênfase1 2 3 2 2 4 2" xfId="3791"/>
    <cellStyle name="20% - Ênfase1 2 3 2 2 5" xfId="3526"/>
    <cellStyle name="20% - Ênfase1 2 3 2 3" xfId="1044"/>
    <cellStyle name="20% - Ênfase1 2 3 2 3 2" xfId="1090"/>
    <cellStyle name="20% - Ênfase1 2 3 2 3 2 2" xfId="3792"/>
    <cellStyle name="20% - Ênfase1 2 3 2 3 3" xfId="1091"/>
    <cellStyle name="20% - Ênfase1 2 3 2 3 3 2" xfId="3793"/>
    <cellStyle name="20% - Ênfase1 2 3 2 3 4" xfId="3747"/>
    <cellStyle name="20% - Ênfase1 2 3 2 4" xfId="1092"/>
    <cellStyle name="20% - Ênfase1 2 3 2 4 2" xfId="3794"/>
    <cellStyle name="20% - Ênfase1 2 3 2 5" xfId="1093"/>
    <cellStyle name="20% - Ênfase1 2 3 2 5 2" xfId="3795"/>
    <cellStyle name="20% - Ênfase1 2 3 2 6" xfId="1094"/>
    <cellStyle name="20% - Ênfase1 2 3 2 6 2" xfId="3796"/>
    <cellStyle name="20% - Ênfase1 2 3 2 7" xfId="602"/>
    <cellStyle name="20% - Ênfase1 2 3 2 8" xfId="3305"/>
    <cellStyle name="20% - Ênfase1 2 3 3" xfId="728"/>
    <cellStyle name="20% - Ênfase1 2 3 3 2" xfId="1095"/>
    <cellStyle name="20% - Ênfase1 2 3 3 2 2" xfId="3797"/>
    <cellStyle name="20% - Ênfase1 2 3 3 3" xfId="1096"/>
    <cellStyle name="20% - Ênfase1 2 3 3 3 2" xfId="3798"/>
    <cellStyle name="20% - Ênfase1 2 3 3 4" xfId="1097"/>
    <cellStyle name="20% - Ênfase1 2 3 3 4 2" xfId="3799"/>
    <cellStyle name="20% - Ênfase1 2 3 3 5" xfId="3431"/>
    <cellStyle name="20% - Ênfase1 2 3 4" xfId="949"/>
    <cellStyle name="20% - Ênfase1 2 3 4 2" xfId="1098"/>
    <cellStyle name="20% - Ênfase1 2 3 4 2 2" xfId="3800"/>
    <cellStyle name="20% - Ênfase1 2 3 4 3" xfId="1099"/>
    <cellStyle name="20% - Ênfase1 2 3 4 3 2" xfId="3801"/>
    <cellStyle name="20% - Ênfase1 2 3 4 4" xfId="1100"/>
    <cellStyle name="20% - Ênfase1 2 3 4 4 2" xfId="3802"/>
    <cellStyle name="20% - Ênfase1 2 3 4 5" xfId="3652"/>
    <cellStyle name="20% - Ênfase1 2 3 5" xfId="1101"/>
    <cellStyle name="20% - Ênfase1 2 3 5 2" xfId="3803"/>
    <cellStyle name="20% - Ênfase1 2 3 6" xfId="1102"/>
    <cellStyle name="20% - Ênfase1 2 3 6 2" xfId="3804"/>
    <cellStyle name="20% - Ênfase1 2 3 7" xfId="1103"/>
    <cellStyle name="20% - Ênfase1 2 3 7 2" xfId="3805"/>
    <cellStyle name="20% - Ênfase1 2 3 8" xfId="506"/>
    <cellStyle name="20% - Ênfase1 2 3 9" xfId="3210"/>
    <cellStyle name="20% - Ênfase1 2 4" xfId="278"/>
    <cellStyle name="20% - Ênfase1 2 4 2" xfId="666"/>
    <cellStyle name="20% - Ênfase1 2 4 2 2" xfId="1104"/>
    <cellStyle name="20% - Ênfase1 2 4 2 2 2" xfId="3806"/>
    <cellStyle name="20% - Ênfase1 2 4 2 3" xfId="1105"/>
    <cellStyle name="20% - Ênfase1 2 4 2 3 2" xfId="3807"/>
    <cellStyle name="20% - Ênfase1 2 4 2 4" xfId="1106"/>
    <cellStyle name="20% - Ênfase1 2 4 2 4 2" xfId="3808"/>
    <cellStyle name="20% - Ênfase1 2 4 2 5" xfId="3369"/>
    <cellStyle name="20% - Ênfase1 2 4 3" xfId="887"/>
    <cellStyle name="20% - Ênfase1 2 4 3 2" xfId="1107"/>
    <cellStyle name="20% - Ênfase1 2 4 3 2 2" xfId="3809"/>
    <cellStyle name="20% - Ênfase1 2 4 3 3" xfId="1108"/>
    <cellStyle name="20% - Ênfase1 2 4 3 3 2" xfId="3810"/>
    <cellStyle name="20% - Ênfase1 2 4 3 4" xfId="3590"/>
    <cellStyle name="20% - Ênfase1 2 4 4" xfId="1109"/>
    <cellStyle name="20% - Ênfase1 2 4 4 2" xfId="3811"/>
    <cellStyle name="20% - Ênfase1 2 4 5" xfId="1110"/>
    <cellStyle name="20% - Ênfase1 2 4 5 2" xfId="3812"/>
    <cellStyle name="20% - Ênfase1 2 4 6" xfId="1111"/>
    <cellStyle name="20% - Ênfase1 2 4 6 2" xfId="3813"/>
    <cellStyle name="20% - Ênfase1 2 4 7" xfId="441"/>
    <cellStyle name="20% - Ênfase1 2 4 8" xfId="3148"/>
    <cellStyle name="20% - Ênfase1 2 5" xfId="538"/>
    <cellStyle name="20% - Ênfase1 2 5 2" xfId="759"/>
    <cellStyle name="20% - Ênfase1 2 5 2 2" xfId="1112"/>
    <cellStyle name="20% - Ênfase1 2 5 2 2 2" xfId="3814"/>
    <cellStyle name="20% - Ênfase1 2 5 2 3" xfId="1113"/>
    <cellStyle name="20% - Ênfase1 2 5 2 3 2" xfId="3815"/>
    <cellStyle name="20% - Ênfase1 2 5 2 4" xfId="1114"/>
    <cellStyle name="20% - Ênfase1 2 5 2 4 2" xfId="3816"/>
    <cellStyle name="20% - Ênfase1 2 5 2 5" xfId="3462"/>
    <cellStyle name="20% - Ênfase1 2 5 3" xfId="980"/>
    <cellStyle name="20% - Ênfase1 2 5 3 2" xfId="1115"/>
    <cellStyle name="20% - Ênfase1 2 5 3 2 2" xfId="3817"/>
    <cellStyle name="20% - Ênfase1 2 5 3 3" xfId="1116"/>
    <cellStyle name="20% - Ênfase1 2 5 3 3 2" xfId="3818"/>
    <cellStyle name="20% - Ênfase1 2 5 3 4" xfId="3683"/>
    <cellStyle name="20% - Ênfase1 2 5 4" xfId="1117"/>
    <cellStyle name="20% - Ênfase1 2 5 4 2" xfId="3819"/>
    <cellStyle name="20% - Ênfase1 2 5 5" xfId="1118"/>
    <cellStyle name="20% - Ênfase1 2 5 5 2" xfId="3820"/>
    <cellStyle name="20% - Ênfase1 2 5 6" xfId="1119"/>
    <cellStyle name="20% - Ênfase1 2 5 6 2" xfId="3821"/>
    <cellStyle name="20% - Ênfase1 2 5 7" xfId="3241"/>
    <cellStyle name="20% - Ênfase1 2 6" xfId="633"/>
    <cellStyle name="20% - Ênfase1 2 6 2" xfId="1120"/>
    <cellStyle name="20% - Ênfase1 2 6 2 2" xfId="3822"/>
    <cellStyle name="20% - Ênfase1 2 6 3" xfId="1121"/>
    <cellStyle name="20% - Ênfase1 2 6 3 2" xfId="3823"/>
    <cellStyle name="20% - Ênfase1 2 6 4" xfId="1122"/>
    <cellStyle name="20% - Ênfase1 2 6 4 2" xfId="3824"/>
    <cellStyle name="20% - Ênfase1 2 6 5" xfId="3336"/>
    <cellStyle name="20% - Ênfase1 2 7" xfId="854"/>
    <cellStyle name="20% - Ênfase1 2 7 2" xfId="1123"/>
    <cellStyle name="20% - Ênfase1 2 7 2 2" xfId="3825"/>
    <cellStyle name="20% - Ênfase1 2 7 3" xfId="1124"/>
    <cellStyle name="20% - Ênfase1 2 7 3 2" xfId="3826"/>
    <cellStyle name="20% - Ênfase1 2 7 4" xfId="1125"/>
    <cellStyle name="20% - Ênfase1 2 7 4 2" xfId="3827"/>
    <cellStyle name="20% - Ênfase1 2 7 5" xfId="3557"/>
    <cellStyle name="20% - Ênfase1 2 8" xfId="1126"/>
    <cellStyle name="20% - Ênfase1 2 8 2" xfId="3828"/>
    <cellStyle name="20% - Ênfase1 2 9" xfId="1127"/>
    <cellStyle name="20% - Ênfase1 2 9 2" xfId="3829"/>
    <cellStyle name="20% - Ênfase1 3" xfId="68"/>
    <cellStyle name="20% - Ênfase1 3 2" xfId="293"/>
    <cellStyle name="20% - Ênfase1 3 2 2" xfId="780"/>
    <cellStyle name="20% - Ênfase1 3 2 2 2" xfId="1128"/>
    <cellStyle name="20% - Ênfase1 3 2 2 2 2" xfId="3830"/>
    <cellStyle name="20% - Ênfase1 3 2 2 3" xfId="1129"/>
    <cellStyle name="20% - Ênfase1 3 2 2 3 2" xfId="3831"/>
    <cellStyle name="20% - Ênfase1 3 2 2 4" xfId="1130"/>
    <cellStyle name="20% - Ênfase1 3 2 2 4 2" xfId="3832"/>
    <cellStyle name="20% - Ênfase1 3 2 2 5" xfId="3483"/>
    <cellStyle name="20% - Ênfase1 3 2 3" xfId="1001"/>
    <cellStyle name="20% - Ênfase1 3 2 3 2" xfId="1131"/>
    <cellStyle name="20% - Ênfase1 3 2 3 2 2" xfId="3833"/>
    <cellStyle name="20% - Ênfase1 3 2 3 3" xfId="1132"/>
    <cellStyle name="20% - Ênfase1 3 2 3 3 2" xfId="3834"/>
    <cellStyle name="20% - Ênfase1 3 2 3 4" xfId="3704"/>
    <cellStyle name="20% - Ênfase1 3 2 4" xfId="1133"/>
    <cellStyle name="20% - Ênfase1 3 2 4 2" xfId="3835"/>
    <cellStyle name="20% - Ênfase1 3 2 5" xfId="1134"/>
    <cellStyle name="20% - Ênfase1 3 2 5 2" xfId="3836"/>
    <cellStyle name="20% - Ênfase1 3 2 6" xfId="1135"/>
    <cellStyle name="20% - Ênfase1 3 2 6 2" xfId="3837"/>
    <cellStyle name="20% - Ênfase1 3 2 7" xfId="559"/>
    <cellStyle name="20% - Ênfase1 3 2 8" xfId="3262"/>
    <cellStyle name="20% - Ênfase1 3 3" xfId="685"/>
    <cellStyle name="20% - Ênfase1 3 3 2" xfId="1136"/>
    <cellStyle name="20% - Ênfase1 3 3 2 2" xfId="3838"/>
    <cellStyle name="20% - Ênfase1 3 3 3" xfId="1137"/>
    <cellStyle name="20% - Ênfase1 3 3 3 2" xfId="3839"/>
    <cellStyle name="20% - Ênfase1 3 3 4" xfId="1138"/>
    <cellStyle name="20% - Ênfase1 3 3 4 2" xfId="3840"/>
    <cellStyle name="20% - Ênfase1 3 3 5" xfId="3388"/>
    <cellStyle name="20% - Ênfase1 3 4" xfId="906"/>
    <cellStyle name="20% - Ênfase1 3 4 2" xfId="1139"/>
    <cellStyle name="20% - Ênfase1 3 4 2 2" xfId="3841"/>
    <cellStyle name="20% - Ênfase1 3 4 3" xfId="1140"/>
    <cellStyle name="20% - Ênfase1 3 4 3 2" xfId="3842"/>
    <cellStyle name="20% - Ênfase1 3 4 4" xfId="1141"/>
    <cellStyle name="20% - Ênfase1 3 4 4 2" xfId="3843"/>
    <cellStyle name="20% - Ênfase1 3 4 5" xfId="3609"/>
    <cellStyle name="20% - Ênfase1 3 5" xfId="1142"/>
    <cellStyle name="20% - Ênfase1 3 5 2" xfId="3844"/>
    <cellStyle name="20% - Ênfase1 3 6" xfId="1143"/>
    <cellStyle name="20% - Ênfase1 3 6 2" xfId="3845"/>
    <cellStyle name="20% - Ênfase1 3 7" xfId="1144"/>
    <cellStyle name="20% - Ênfase1 3 7 2" xfId="3846"/>
    <cellStyle name="20% - Ênfase1 3 8" xfId="463"/>
    <cellStyle name="20% - Ênfase1 3 9" xfId="3167"/>
    <cellStyle name="20% - Ênfase1 4" xfId="103"/>
    <cellStyle name="20% - Ênfase1 4 2" xfId="327"/>
    <cellStyle name="20% - Ênfase1 4 2 2" xfId="779"/>
    <cellStyle name="20% - Ênfase1 4 2 2 2" xfId="1145"/>
    <cellStyle name="20% - Ênfase1 4 2 2 2 2" xfId="3847"/>
    <cellStyle name="20% - Ênfase1 4 2 2 3" xfId="1146"/>
    <cellStyle name="20% - Ênfase1 4 2 2 3 2" xfId="3848"/>
    <cellStyle name="20% - Ênfase1 4 2 2 4" xfId="1147"/>
    <cellStyle name="20% - Ênfase1 4 2 2 4 2" xfId="3849"/>
    <cellStyle name="20% - Ênfase1 4 2 2 5" xfId="3482"/>
    <cellStyle name="20% - Ênfase1 4 2 3" xfId="1000"/>
    <cellStyle name="20% - Ênfase1 4 2 3 2" xfId="1148"/>
    <cellStyle name="20% - Ênfase1 4 2 3 2 2" xfId="3850"/>
    <cellStyle name="20% - Ênfase1 4 2 3 3" xfId="1149"/>
    <cellStyle name="20% - Ênfase1 4 2 3 3 2" xfId="3851"/>
    <cellStyle name="20% - Ênfase1 4 2 3 4" xfId="3703"/>
    <cellStyle name="20% - Ênfase1 4 2 4" xfId="1150"/>
    <cellStyle name="20% - Ênfase1 4 2 4 2" xfId="3852"/>
    <cellStyle name="20% - Ênfase1 4 2 5" xfId="1151"/>
    <cellStyle name="20% - Ênfase1 4 2 5 2" xfId="3853"/>
    <cellStyle name="20% - Ênfase1 4 2 6" xfId="1152"/>
    <cellStyle name="20% - Ênfase1 4 2 6 2" xfId="3854"/>
    <cellStyle name="20% - Ênfase1 4 2 7" xfId="558"/>
    <cellStyle name="20% - Ênfase1 4 2 8" xfId="3261"/>
    <cellStyle name="20% - Ênfase1 4 3" xfId="684"/>
    <cellStyle name="20% - Ênfase1 4 3 2" xfId="1153"/>
    <cellStyle name="20% - Ênfase1 4 3 2 2" xfId="3855"/>
    <cellStyle name="20% - Ênfase1 4 3 3" xfId="1154"/>
    <cellStyle name="20% - Ênfase1 4 3 3 2" xfId="3856"/>
    <cellStyle name="20% - Ênfase1 4 3 4" xfId="1155"/>
    <cellStyle name="20% - Ênfase1 4 3 4 2" xfId="3857"/>
    <cellStyle name="20% - Ênfase1 4 3 5" xfId="3387"/>
    <cellStyle name="20% - Ênfase1 4 4" xfId="905"/>
    <cellStyle name="20% - Ênfase1 4 4 2" xfId="1156"/>
    <cellStyle name="20% - Ênfase1 4 4 2 2" xfId="3858"/>
    <cellStyle name="20% - Ênfase1 4 4 3" xfId="1157"/>
    <cellStyle name="20% - Ênfase1 4 4 3 2" xfId="3859"/>
    <cellStyle name="20% - Ênfase1 4 4 4" xfId="1158"/>
    <cellStyle name="20% - Ênfase1 4 4 4 2" xfId="3860"/>
    <cellStyle name="20% - Ênfase1 4 4 5" xfId="3608"/>
    <cellStyle name="20% - Ênfase1 4 5" xfId="1159"/>
    <cellStyle name="20% - Ênfase1 4 5 2" xfId="3861"/>
    <cellStyle name="20% - Ênfase1 4 6" xfId="1160"/>
    <cellStyle name="20% - Ênfase1 4 6 2" xfId="3862"/>
    <cellStyle name="20% - Ênfase1 4 7" xfId="1161"/>
    <cellStyle name="20% - Ênfase1 4 7 2" xfId="3863"/>
    <cellStyle name="20% - Ênfase1 4 8" xfId="462"/>
    <cellStyle name="20% - Ênfase1 4 9" xfId="3166"/>
    <cellStyle name="20% - Ênfase1 5" xfId="140"/>
    <cellStyle name="20% - Ênfase1 5 2" xfId="650"/>
    <cellStyle name="20% - Ênfase1 5 2 2" xfId="1162"/>
    <cellStyle name="20% - Ênfase1 5 2 2 2" xfId="3864"/>
    <cellStyle name="20% - Ênfase1 5 2 3" xfId="1163"/>
    <cellStyle name="20% - Ênfase1 5 2 3 2" xfId="3865"/>
    <cellStyle name="20% - Ênfase1 5 2 4" xfId="1164"/>
    <cellStyle name="20% - Ênfase1 5 2 4 2" xfId="3866"/>
    <cellStyle name="20% - Ênfase1 5 2 5" xfId="3353"/>
    <cellStyle name="20% - Ênfase1 5 3" xfId="871"/>
    <cellStyle name="20% - Ênfase1 5 3 2" xfId="1165"/>
    <cellStyle name="20% - Ênfase1 5 3 2 2" xfId="3867"/>
    <cellStyle name="20% - Ênfase1 5 3 3" xfId="1166"/>
    <cellStyle name="20% - Ênfase1 5 3 3 2" xfId="3868"/>
    <cellStyle name="20% - Ênfase1 5 3 4" xfId="3574"/>
    <cellStyle name="20% - Ênfase1 5 4" xfId="1167"/>
    <cellStyle name="20% - Ênfase1 5 4 2" xfId="3869"/>
    <cellStyle name="20% - Ênfase1 5 5" xfId="1168"/>
    <cellStyle name="20% - Ênfase1 5 5 2" xfId="3870"/>
    <cellStyle name="20% - Ênfase1 5 6" xfId="1169"/>
    <cellStyle name="20% - Ênfase1 5 6 2" xfId="3871"/>
    <cellStyle name="20% - Ênfase1 5 7" xfId="425"/>
    <cellStyle name="20% - Ênfase1 5 8" xfId="3132"/>
    <cellStyle name="20% - Ênfase1 6" xfId="193"/>
    <cellStyle name="20% - Ênfase1 6 2" xfId="743"/>
    <cellStyle name="20% - Ênfase1 6 2 2" xfId="1170"/>
    <cellStyle name="20% - Ênfase1 6 2 2 2" xfId="3872"/>
    <cellStyle name="20% - Ênfase1 6 2 3" xfId="1171"/>
    <cellStyle name="20% - Ênfase1 6 2 3 2" xfId="3873"/>
    <cellStyle name="20% - Ênfase1 6 2 4" xfId="1172"/>
    <cellStyle name="20% - Ênfase1 6 2 4 2" xfId="3874"/>
    <cellStyle name="20% - Ênfase1 6 2 5" xfId="3446"/>
    <cellStyle name="20% - Ênfase1 6 3" xfId="964"/>
    <cellStyle name="20% - Ênfase1 6 3 2" xfId="1173"/>
    <cellStyle name="20% - Ênfase1 6 3 2 2" xfId="3875"/>
    <cellStyle name="20% - Ênfase1 6 3 3" xfId="1174"/>
    <cellStyle name="20% - Ênfase1 6 3 3 2" xfId="3876"/>
    <cellStyle name="20% - Ênfase1 6 3 4" xfId="3667"/>
    <cellStyle name="20% - Ênfase1 6 4" xfId="1175"/>
    <cellStyle name="20% - Ênfase1 6 4 2" xfId="3877"/>
    <cellStyle name="20% - Ênfase1 6 5" xfId="1176"/>
    <cellStyle name="20% - Ênfase1 6 5 2" xfId="3878"/>
    <cellStyle name="20% - Ênfase1 6 6" xfId="1177"/>
    <cellStyle name="20% - Ênfase1 6 6 2" xfId="3879"/>
    <cellStyle name="20% - Ênfase1 6 7" xfId="521"/>
    <cellStyle name="20% - Ênfase1 6 8" xfId="3225"/>
    <cellStyle name="20% - Ênfase1 7" xfId="216"/>
    <cellStyle name="20% - Ênfase1 7 2" xfId="1178"/>
    <cellStyle name="20% - Ênfase1 7 2 2" xfId="3880"/>
    <cellStyle name="20% - Ênfase1 7 3" xfId="1179"/>
    <cellStyle name="20% - Ênfase1 7 3 2" xfId="3881"/>
    <cellStyle name="20% - Ênfase1 7 4" xfId="1180"/>
    <cellStyle name="20% - Ênfase1 7 4 2" xfId="3882"/>
    <cellStyle name="20% - Ênfase1 7 5" xfId="617"/>
    <cellStyle name="20% - Ênfase1 7 6" xfId="3320"/>
    <cellStyle name="20% - Ênfase1 8" xfId="236"/>
    <cellStyle name="20% - Ênfase1 8 2" xfId="1181"/>
    <cellStyle name="20% - Ênfase1 8 2 2" xfId="3883"/>
    <cellStyle name="20% - Ênfase1 8 3" xfId="1182"/>
    <cellStyle name="20% - Ênfase1 8 3 2" xfId="3884"/>
    <cellStyle name="20% - Ênfase1 8 4" xfId="1183"/>
    <cellStyle name="20% - Ênfase1 8 4 2" xfId="3885"/>
    <cellStyle name="20% - Ênfase1 8 5" xfId="838"/>
    <cellStyle name="20% - Ênfase1 8 6" xfId="3541"/>
    <cellStyle name="20% - Ênfase1 9" xfId="259"/>
    <cellStyle name="20% - Ênfase1 9 2" xfId="1184"/>
    <cellStyle name="20% - Ênfase1 9 3" xfId="3886"/>
    <cellStyle name="20% - Ênfase2" xfId="2" builtinId="34" customBuiltin="1"/>
    <cellStyle name="20% - Ênfase2 10" xfId="1185"/>
    <cellStyle name="20% - Ênfase2 10 2" xfId="3887"/>
    <cellStyle name="20% - Ênfase2 11" xfId="1186"/>
    <cellStyle name="20% - Ênfase2 11 2" xfId="3888"/>
    <cellStyle name="20% - Ênfase2 12" xfId="374"/>
    <cellStyle name="20% - Ênfase2 13" xfId="3091"/>
    <cellStyle name="20% - Ênfase2 2" xfId="55"/>
    <cellStyle name="20% - Ênfase2 2 10" xfId="1187"/>
    <cellStyle name="20% - Ênfase2 2 10 2" xfId="3889"/>
    <cellStyle name="20% - Ênfase2 2 11" xfId="410"/>
    <cellStyle name="20% - Ênfase2 2 12" xfId="3118"/>
    <cellStyle name="20% - Ênfase2 2 2" xfId="90"/>
    <cellStyle name="20% - Ênfase2 2 2 2" xfId="314"/>
    <cellStyle name="20% - Ênfase2 2 2 2 2" xfId="801"/>
    <cellStyle name="20% - Ênfase2 2 2 2 2 2" xfId="1188"/>
    <cellStyle name="20% - Ênfase2 2 2 2 2 2 2" xfId="3890"/>
    <cellStyle name="20% - Ênfase2 2 2 2 2 3" xfId="1189"/>
    <cellStyle name="20% - Ênfase2 2 2 2 2 3 2" xfId="3891"/>
    <cellStyle name="20% - Ênfase2 2 2 2 2 4" xfId="1190"/>
    <cellStyle name="20% - Ênfase2 2 2 2 2 4 2" xfId="3892"/>
    <cellStyle name="20% - Ênfase2 2 2 2 2 5" xfId="3504"/>
    <cellStyle name="20% - Ênfase2 2 2 2 3" xfId="1022"/>
    <cellStyle name="20% - Ênfase2 2 2 2 3 2" xfId="1191"/>
    <cellStyle name="20% - Ênfase2 2 2 2 3 2 2" xfId="3893"/>
    <cellStyle name="20% - Ênfase2 2 2 2 3 3" xfId="1192"/>
    <cellStyle name="20% - Ênfase2 2 2 2 3 3 2" xfId="3894"/>
    <cellStyle name="20% - Ênfase2 2 2 2 3 4" xfId="3725"/>
    <cellStyle name="20% - Ênfase2 2 2 2 4" xfId="1193"/>
    <cellStyle name="20% - Ênfase2 2 2 2 4 2" xfId="3895"/>
    <cellStyle name="20% - Ênfase2 2 2 2 5" xfId="1194"/>
    <cellStyle name="20% - Ênfase2 2 2 2 5 2" xfId="3896"/>
    <cellStyle name="20% - Ênfase2 2 2 2 6" xfId="1195"/>
    <cellStyle name="20% - Ênfase2 2 2 2 6 2" xfId="3897"/>
    <cellStyle name="20% - Ênfase2 2 2 2 7" xfId="580"/>
    <cellStyle name="20% - Ênfase2 2 2 2 8" xfId="3283"/>
    <cellStyle name="20% - Ênfase2 2 2 3" xfId="706"/>
    <cellStyle name="20% - Ênfase2 2 2 3 2" xfId="1196"/>
    <cellStyle name="20% - Ênfase2 2 2 3 2 2" xfId="3898"/>
    <cellStyle name="20% - Ênfase2 2 2 3 3" xfId="1197"/>
    <cellStyle name="20% - Ênfase2 2 2 3 3 2" xfId="3899"/>
    <cellStyle name="20% - Ênfase2 2 2 3 4" xfId="1198"/>
    <cellStyle name="20% - Ênfase2 2 2 3 4 2" xfId="3900"/>
    <cellStyle name="20% - Ênfase2 2 2 3 5" xfId="3409"/>
    <cellStyle name="20% - Ênfase2 2 2 4" xfId="927"/>
    <cellStyle name="20% - Ênfase2 2 2 4 2" xfId="1199"/>
    <cellStyle name="20% - Ênfase2 2 2 4 2 2" xfId="3901"/>
    <cellStyle name="20% - Ênfase2 2 2 4 3" xfId="1200"/>
    <cellStyle name="20% - Ênfase2 2 2 4 3 2" xfId="3902"/>
    <cellStyle name="20% - Ênfase2 2 2 4 4" xfId="1201"/>
    <cellStyle name="20% - Ênfase2 2 2 4 4 2" xfId="3903"/>
    <cellStyle name="20% - Ênfase2 2 2 4 5" xfId="3630"/>
    <cellStyle name="20% - Ênfase2 2 2 5" xfId="1202"/>
    <cellStyle name="20% - Ênfase2 2 2 5 2" xfId="3904"/>
    <cellStyle name="20% - Ênfase2 2 2 6" xfId="1203"/>
    <cellStyle name="20% - Ênfase2 2 2 6 2" xfId="3905"/>
    <cellStyle name="20% - Ênfase2 2 2 7" xfId="1204"/>
    <cellStyle name="20% - Ênfase2 2 2 7 2" xfId="3906"/>
    <cellStyle name="20% - Ênfase2 2 2 8" xfId="484"/>
    <cellStyle name="20% - Ênfase2 2 2 9" xfId="3188"/>
    <cellStyle name="20% - Ênfase2 2 3" xfId="125"/>
    <cellStyle name="20% - Ênfase2 2 3 2" xfId="349"/>
    <cellStyle name="20% - Ênfase2 2 3 2 2" xfId="825"/>
    <cellStyle name="20% - Ênfase2 2 3 2 2 2" xfId="1205"/>
    <cellStyle name="20% - Ênfase2 2 3 2 2 2 2" xfId="3907"/>
    <cellStyle name="20% - Ênfase2 2 3 2 2 3" xfId="1206"/>
    <cellStyle name="20% - Ênfase2 2 3 2 2 3 2" xfId="3908"/>
    <cellStyle name="20% - Ênfase2 2 3 2 2 4" xfId="1207"/>
    <cellStyle name="20% - Ênfase2 2 3 2 2 4 2" xfId="3909"/>
    <cellStyle name="20% - Ênfase2 2 3 2 2 5" xfId="3528"/>
    <cellStyle name="20% - Ênfase2 2 3 2 3" xfId="1046"/>
    <cellStyle name="20% - Ênfase2 2 3 2 3 2" xfId="1208"/>
    <cellStyle name="20% - Ênfase2 2 3 2 3 2 2" xfId="3910"/>
    <cellStyle name="20% - Ênfase2 2 3 2 3 3" xfId="1209"/>
    <cellStyle name="20% - Ênfase2 2 3 2 3 3 2" xfId="3911"/>
    <cellStyle name="20% - Ênfase2 2 3 2 3 4" xfId="3749"/>
    <cellStyle name="20% - Ênfase2 2 3 2 4" xfId="1210"/>
    <cellStyle name="20% - Ênfase2 2 3 2 4 2" xfId="3912"/>
    <cellStyle name="20% - Ênfase2 2 3 2 5" xfId="1211"/>
    <cellStyle name="20% - Ênfase2 2 3 2 5 2" xfId="3913"/>
    <cellStyle name="20% - Ênfase2 2 3 2 6" xfId="1212"/>
    <cellStyle name="20% - Ênfase2 2 3 2 6 2" xfId="3914"/>
    <cellStyle name="20% - Ênfase2 2 3 2 7" xfId="604"/>
    <cellStyle name="20% - Ênfase2 2 3 2 8" xfId="3307"/>
    <cellStyle name="20% - Ênfase2 2 3 3" xfId="730"/>
    <cellStyle name="20% - Ênfase2 2 3 3 2" xfId="1213"/>
    <cellStyle name="20% - Ênfase2 2 3 3 2 2" xfId="3915"/>
    <cellStyle name="20% - Ênfase2 2 3 3 3" xfId="1214"/>
    <cellStyle name="20% - Ênfase2 2 3 3 3 2" xfId="3916"/>
    <cellStyle name="20% - Ênfase2 2 3 3 4" xfId="1215"/>
    <cellStyle name="20% - Ênfase2 2 3 3 4 2" xfId="3917"/>
    <cellStyle name="20% - Ênfase2 2 3 3 5" xfId="3433"/>
    <cellStyle name="20% - Ênfase2 2 3 4" xfId="951"/>
    <cellStyle name="20% - Ênfase2 2 3 4 2" xfId="1216"/>
    <cellStyle name="20% - Ênfase2 2 3 4 2 2" xfId="3918"/>
    <cellStyle name="20% - Ênfase2 2 3 4 3" xfId="1217"/>
    <cellStyle name="20% - Ênfase2 2 3 4 3 2" xfId="3919"/>
    <cellStyle name="20% - Ênfase2 2 3 4 4" xfId="1218"/>
    <cellStyle name="20% - Ênfase2 2 3 4 4 2" xfId="3920"/>
    <cellStyle name="20% - Ênfase2 2 3 4 5" xfId="3654"/>
    <cellStyle name="20% - Ênfase2 2 3 5" xfId="1219"/>
    <cellStyle name="20% - Ênfase2 2 3 5 2" xfId="3921"/>
    <cellStyle name="20% - Ênfase2 2 3 6" xfId="1220"/>
    <cellStyle name="20% - Ênfase2 2 3 6 2" xfId="3922"/>
    <cellStyle name="20% - Ênfase2 2 3 7" xfId="1221"/>
    <cellStyle name="20% - Ênfase2 2 3 7 2" xfId="3923"/>
    <cellStyle name="20% - Ênfase2 2 3 8" xfId="508"/>
    <cellStyle name="20% - Ênfase2 2 3 9" xfId="3212"/>
    <cellStyle name="20% - Ênfase2 2 4" xfId="280"/>
    <cellStyle name="20% - Ênfase2 2 4 2" xfId="668"/>
    <cellStyle name="20% - Ênfase2 2 4 2 2" xfId="1222"/>
    <cellStyle name="20% - Ênfase2 2 4 2 2 2" xfId="3924"/>
    <cellStyle name="20% - Ênfase2 2 4 2 3" xfId="1223"/>
    <cellStyle name="20% - Ênfase2 2 4 2 3 2" xfId="3925"/>
    <cellStyle name="20% - Ênfase2 2 4 2 4" xfId="1224"/>
    <cellStyle name="20% - Ênfase2 2 4 2 4 2" xfId="3926"/>
    <cellStyle name="20% - Ênfase2 2 4 2 5" xfId="3371"/>
    <cellStyle name="20% - Ênfase2 2 4 3" xfId="889"/>
    <cellStyle name="20% - Ênfase2 2 4 3 2" xfId="1225"/>
    <cellStyle name="20% - Ênfase2 2 4 3 2 2" xfId="3927"/>
    <cellStyle name="20% - Ênfase2 2 4 3 3" xfId="1226"/>
    <cellStyle name="20% - Ênfase2 2 4 3 3 2" xfId="3928"/>
    <cellStyle name="20% - Ênfase2 2 4 3 4" xfId="3592"/>
    <cellStyle name="20% - Ênfase2 2 4 4" xfId="1227"/>
    <cellStyle name="20% - Ênfase2 2 4 4 2" xfId="3929"/>
    <cellStyle name="20% - Ênfase2 2 4 5" xfId="1228"/>
    <cellStyle name="20% - Ênfase2 2 4 5 2" xfId="3930"/>
    <cellStyle name="20% - Ênfase2 2 4 6" xfId="1229"/>
    <cellStyle name="20% - Ênfase2 2 4 6 2" xfId="3931"/>
    <cellStyle name="20% - Ênfase2 2 4 7" xfId="443"/>
    <cellStyle name="20% - Ênfase2 2 4 8" xfId="3150"/>
    <cellStyle name="20% - Ênfase2 2 5" xfId="540"/>
    <cellStyle name="20% - Ênfase2 2 5 2" xfId="761"/>
    <cellStyle name="20% - Ênfase2 2 5 2 2" xfId="1230"/>
    <cellStyle name="20% - Ênfase2 2 5 2 2 2" xfId="3932"/>
    <cellStyle name="20% - Ênfase2 2 5 2 3" xfId="1231"/>
    <cellStyle name="20% - Ênfase2 2 5 2 3 2" xfId="3933"/>
    <cellStyle name="20% - Ênfase2 2 5 2 4" xfId="1232"/>
    <cellStyle name="20% - Ênfase2 2 5 2 4 2" xfId="3934"/>
    <cellStyle name="20% - Ênfase2 2 5 2 5" xfId="3464"/>
    <cellStyle name="20% - Ênfase2 2 5 3" xfId="982"/>
    <cellStyle name="20% - Ênfase2 2 5 3 2" xfId="1233"/>
    <cellStyle name="20% - Ênfase2 2 5 3 2 2" xfId="3935"/>
    <cellStyle name="20% - Ênfase2 2 5 3 3" xfId="1234"/>
    <cellStyle name="20% - Ênfase2 2 5 3 3 2" xfId="3936"/>
    <cellStyle name="20% - Ênfase2 2 5 3 4" xfId="3685"/>
    <cellStyle name="20% - Ênfase2 2 5 4" xfId="1235"/>
    <cellStyle name="20% - Ênfase2 2 5 4 2" xfId="3937"/>
    <cellStyle name="20% - Ênfase2 2 5 5" xfId="1236"/>
    <cellStyle name="20% - Ênfase2 2 5 5 2" xfId="3938"/>
    <cellStyle name="20% - Ênfase2 2 5 6" xfId="1237"/>
    <cellStyle name="20% - Ênfase2 2 5 6 2" xfId="3939"/>
    <cellStyle name="20% - Ênfase2 2 5 7" xfId="3243"/>
    <cellStyle name="20% - Ênfase2 2 6" xfId="635"/>
    <cellStyle name="20% - Ênfase2 2 6 2" xfId="1238"/>
    <cellStyle name="20% - Ênfase2 2 6 2 2" xfId="3940"/>
    <cellStyle name="20% - Ênfase2 2 6 3" xfId="1239"/>
    <cellStyle name="20% - Ênfase2 2 6 3 2" xfId="3941"/>
    <cellStyle name="20% - Ênfase2 2 6 4" xfId="1240"/>
    <cellStyle name="20% - Ênfase2 2 6 4 2" xfId="3942"/>
    <cellStyle name="20% - Ênfase2 2 6 5" xfId="3338"/>
    <cellStyle name="20% - Ênfase2 2 7" xfId="856"/>
    <cellStyle name="20% - Ênfase2 2 7 2" xfId="1241"/>
    <cellStyle name="20% - Ênfase2 2 7 2 2" xfId="3943"/>
    <cellStyle name="20% - Ênfase2 2 7 3" xfId="1242"/>
    <cellStyle name="20% - Ênfase2 2 7 3 2" xfId="3944"/>
    <cellStyle name="20% - Ênfase2 2 7 4" xfId="1243"/>
    <cellStyle name="20% - Ênfase2 2 7 4 2" xfId="3945"/>
    <cellStyle name="20% - Ênfase2 2 7 5" xfId="3559"/>
    <cellStyle name="20% - Ênfase2 2 8" xfId="1244"/>
    <cellStyle name="20% - Ênfase2 2 8 2" xfId="3946"/>
    <cellStyle name="20% - Ênfase2 2 9" xfId="1245"/>
    <cellStyle name="20% - Ênfase2 2 9 2" xfId="3947"/>
    <cellStyle name="20% - Ênfase2 3" xfId="69"/>
    <cellStyle name="20% - Ênfase2 3 2" xfId="294"/>
    <cellStyle name="20% - Ênfase2 3 2 2" xfId="782"/>
    <cellStyle name="20% - Ênfase2 3 2 2 2" xfId="1246"/>
    <cellStyle name="20% - Ênfase2 3 2 2 2 2" xfId="3948"/>
    <cellStyle name="20% - Ênfase2 3 2 2 3" xfId="1247"/>
    <cellStyle name="20% - Ênfase2 3 2 2 3 2" xfId="3949"/>
    <cellStyle name="20% - Ênfase2 3 2 2 4" xfId="1248"/>
    <cellStyle name="20% - Ênfase2 3 2 2 4 2" xfId="3950"/>
    <cellStyle name="20% - Ênfase2 3 2 2 5" xfId="3485"/>
    <cellStyle name="20% - Ênfase2 3 2 3" xfId="1003"/>
    <cellStyle name="20% - Ênfase2 3 2 3 2" xfId="1249"/>
    <cellStyle name="20% - Ênfase2 3 2 3 2 2" xfId="3951"/>
    <cellStyle name="20% - Ênfase2 3 2 3 3" xfId="1250"/>
    <cellStyle name="20% - Ênfase2 3 2 3 3 2" xfId="3952"/>
    <cellStyle name="20% - Ênfase2 3 2 3 4" xfId="3706"/>
    <cellStyle name="20% - Ênfase2 3 2 4" xfId="1251"/>
    <cellStyle name="20% - Ênfase2 3 2 4 2" xfId="3953"/>
    <cellStyle name="20% - Ênfase2 3 2 5" xfId="1252"/>
    <cellStyle name="20% - Ênfase2 3 2 5 2" xfId="3954"/>
    <cellStyle name="20% - Ênfase2 3 2 6" xfId="1253"/>
    <cellStyle name="20% - Ênfase2 3 2 6 2" xfId="3955"/>
    <cellStyle name="20% - Ênfase2 3 2 7" xfId="561"/>
    <cellStyle name="20% - Ênfase2 3 2 8" xfId="3264"/>
    <cellStyle name="20% - Ênfase2 3 3" xfId="687"/>
    <cellStyle name="20% - Ênfase2 3 3 2" xfId="1254"/>
    <cellStyle name="20% - Ênfase2 3 3 2 2" xfId="3956"/>
    <cellStyle name="20% - Ênfase2 3 3 3" xfId="1255"/>
    <cellStyle name="20% - Ênfase2 3 3 3 2" xfId="3957"/>
    <cellStyle name="20% - Ênfase2 3 3 4" xfId="1256"/>
    <cellStyle name="20% - Ênfase2 3 3 4 2" xfId="3958"/>
    <cellStyle name="20% - Ênfase2 3 3 5" xfId="3390"/>
    <cellStyle name="20% - Ênfase2 3 4" xfId="908"/>
    <cellStyle name="20% - Ênfase2 3 4 2" xfId="1257"/>
    <cellStyle name="20% - Ênfase2 3 4 2 2" xfId="3959"/>
    <cellStyle name="20% - Ênfase2 3 4 3" xfId="1258"/>
    <cellStyle name="20% - Ênfase2 3 4 3 2" xfId="3960"/>
    <cellStyle name="20% - Ênfase2 3 4 4" xfId="1259"/>
    <cellStyle name="20% - Ênfase2 3 4 4 2" xfId="3961"/>
    <cellStyle name="20% - Ênfase2 3 4 5" xfId="3611"/>
    <cellStyle name="20% - Ênfase2 3 5" xfId="1260"/>
    <cellStyle name="20% - Ênfase2 3 5 2" xfId="3962"/>
    <cellStyle name="20% - Ênfase2 3 6" xfId="1261"/>
    <cellStyle name="20% - Ênfase2 3 6 2" xfId="3963"/>
    <cellStyle name="20% - Ênfase2 3 7" xfId="1262"/>
    <cellStyle name="20% - Ênfase2 3 7 2" xfId="3964"/>
    <cellStyle name="20% - Ênfase2 3 8" xfId="465"/>
    <cellStyle name="20% - Ênfase2 3 9" xfId="3169"/>
    <cellStyle name="20% - Ênfase2 4" xfId="104"/>
    <cellStyle name="20% - Ênfase2 4 2" xfId="328"/>
    <cellStyle name="20% - Ênfase2 4 2 2" xfId="777"/>
    <cellStyle name="20% - Ênfase2 4 2 2 2" xfId="1263"/>
    <cellStyle name="20% - Ênfase2 4 2 2 2 2" xfId="3965"/>
    <cellStyle name="20% - Ênfase2 4 2 2 3" xfId="1264"/>
    <cellStyle name="20% - Ênfase2 4 2 2 3 2" xfId="3966"/>
    <cellStyle name="20% - Ênfase2 4 2 2 4" xfId="1265"/>
    <cellStyle name="20% - Ênfase2 4 2 2 4 2" xfId="3967"/>
    <cellStyle name="20% - Ênfase2 4 2 2 5" xfId="3480"/>
    <cellStyle name="20% - Ênfase2 4 2 3" xfId="998"/>
    <cellStyle name="20% - Ênfase2 4 2 3 2" xfId="1266"/>
    <cellStyle name="20% - Ênfase2 4 2 3 2 2" xfId="3968"/>
    <cellStyle name="20% - Ênfase2 4 2 3 3" xfId="1267"/>
    <cellStyle name="20% - Ênfase2 4 2 3 3 2" xfId="3969"/>
    <cellStyle name="20% - Ênfase2 4 2 3 4" xfId="3701"/>
    <cellStyle name="20% - Ênfase2 4 2 4" xfId="1268"/>
    <cellStyle name="20% - Ênfase2 4 2 4 2" xfId="3970"/>
    <cellStyle name="20% - Ênfase2 4 2 5" xfId="1269"/>
    <cellStyle name="20% - Ênfase2 4 2 5 2" xfId="3971"/>
    <cellStyle name="20% - Ênfase2 4 2 6" xfId="1270"/>
    <cellStyle name="20% - Ênfase2 4 2 6 2" xfId="3972"/>
    <cellStyle name="20% - Ênfase2 4 2 7" xfId="556"/>
    <cellStyle name="20% - Ênfase2 4 2 8" xfId="3259"/>
    <cellStyle name="20% - Ênfase2 4 3" xfId="682"/>
    <cellStyle name="20% - Ênfase2 4 3 2" xfId="1271"/>
    <cellStyle name="20% - Ênfase2 4 3 2 2" xfId="3973"/>
    <cellStyle name="20% - Ênfase2 4 3 3" xfId="1272"/>
    <cellStyle name="20% - Ênfase2 4 3 3 2" xfId="3974"/>
    <cellStyle name="20% - Ênfase2 4 3 4" xfId="1273"/>
    <cellStyle name="20% - Ênfase2 4 3 4 2" xfId="3975"/>
    <cellStyle name="20% - Ênfase2 4 3 5" xfId="3385"/>
    <cellStyle name="20% - Ênfase2 4 4" xfId="903"/>
    <cellStyle name="20% - Ênfase2 4 4 2" xfId="1274"/>
    <cellStyle name="20% - Ênfase2 4 4 2 2" xfId="3976"/>
    <cellStyle name="20% - Ênfase2 4 4 3" xfId="1275"/>
    <cellStyle name="20% - Ênfase2 4 4 3 2" xfId="3977"/>
    <cellStyle name="20% - Ênfase2 4 4 4" xfId="1276"/>
    <cellStyle name="20% - Ênfase2 4 4 4 2" xfId="3978"/>
    <cellStyle name="20% - Ênfase2 4 4 5" xfId="3606"/>
    <cellStyle name="20% - Ênfase2 4 5" xfId="1277"/>
    <cellStyle name="20% - Ênfase2 4 5 2" xfId="3979"/>
    <cellStyle name="20% - Ênfase2 4 6" xfId="1278"/>
    <cellStyle name="20% - Ênfase2 4 6 2" xfId="3980"/>
    <cellStyle name="20% - Ênfase2 4 7" xfId="1279"/>
    <cellStyle name="20% - Ênfase2 4 7 2" xfId="3981"/>
    <cellStyle name="20% - Ênfase2 4 8" xfId="459"/>
    <cellStyle name="20% - Ênfase2 4 9" xfId="3164"/>
    <cellStyle name="20% - Ênfase2 5" xfId="141"/>
    <cellStyle name="20% - Ênfase2 5 2" xfId="652"/>
    <cellStyle name="20% - Ênfase2 5 2 2" xfId="1280"/>
    <cellStyle name="20% - Ênfase2 5 2 2 2" xfId="3982"/>
    <cellStyle name="20% - Ênfase2 5 2 3" xfId="1281"/>
    <cellStyle name="20% - Ênfase2 5 2 3 2" xfId="3983"/>
    <cellStyle name="20% - Ênfase2 5 2 4" xfId="1282"/>
    <cellStyle name="20% - Ênfase2 5 2 4 2" xfId="3984"/>
    <cellStyle name="20% - Ênfase2 5 2 5" xfId="3355"/>
    <cellStyle name="20% - Ênfase2 5 3" xfId="873"/>
    <cellStyle name="20% - Ênfase2 5 3 2" xfId="1283"/>
    <cellStyle name="20% - Ênfase2 5 3 2 2" xfId="3985"/>
    <cellStyle name="20% - Ênfase2 5 3 3" xfId="1284"/>
    <cellStyle name="20% - Ênfase2 5 3 3 2" xfId="3986"/>
    <cellStyle name="20% - Ênfase2 5 3 4" xfId="3576"/>
    <cellStyle name="20% - Ênfase2 5 4" xfId="1285"/>
    <cellStyle name="20% - Ênfase2 5 4 2" xfId="3987"/>
    <cellStyle name="20% - Ênfase2 5 5" xfId="1286"/>
    <cellStyle name="20% - Ênfase2 5 5 2" xfId="3988"/>
    <cellStyle name="20% - Ênfase2 5 6" xfId="1287"/>
    <cellStyle name="20% - Ênfase2 5 6 2" xfId="3989"/>
    <cellStyle name="20% - Ênfase2 5 7" xfId="427"/>
    <cellStyle name="20% - Ênfase2 5 8" xfId="3134"/>
    <cellStyle name="20% - Ênfase2 6" xfId="196"/>
    <cellStyle name="20% - Ênfase2 6 2" xfId="745"/>
    <cellStyle name="20% - Ênfase2 6 2 2" xfId="1288"/>
    <cellStyle name="20% - Ênfase2 6 2 2 2" xfId="3990"/>
    <cellStyle name="20% - Ênfase2 6 2 3" xfId="1289"/>
    <cellStyle name="20% - Ênfase2 6 2 3 2" xfId="3991"/>
    <cellStyle name="20% - Ênfase2 6 2 4" xfId="1290"/>
    <cellStyle name="20% - Ênfase2 6 2 4 2" xfId="3992"/>
    <cellStyle name="20% - Ênfase2 6 2 5" xfId="3448"/>
    <cellStyle name="20% - Ênfase2 6 3" xfId="966"/>
    <cellStyle name="20% - Ênfase2 6 3 2" xfId="1291"/>
    <cellStyle name="20% - Ênfase2 6 3 2 2" xfId="3993"/>
    <cellStyle name="20% - Ênfase2 6 3 3" xfId="1292"/>
    <cellStyle name="20% - Ênfase2 6 3 3 2" xfId="3994"/>
    <cellStyle name="20% - Ênfase2 6 3 4" xfId="3669"/>
    <cellStyle name="20% - Ênfase2 6 4" xfId="1293"/>
    <cellStyle name="20% - Ênfase2 6 4 2" xfId="3995"/>
    <cellStyle name="20% - Ênfase2 6 5" xfId="1294"/>
    <cellStyle name="20% - Ênfase2 6 5 2" xfId="3996"/>
    <cellStyle name="20% - Ênfase2 6 6" xfId="1295"/>
    <cellStyle name="20% - Ênfase2 6 6 2" xfId="3997"/>
    <cellStyle name="20% - Ênfase2 6 7" xfId="523"/>
    <cellStyle name="20% - Ênfase2 6 8" xfId="3227"/>
    <cellStyle name="20% - Ênfase2 7" xfId="219"/>
    <cellStyle name="20% - Ênfase2 7 2" xfId="1296"/>
    <cellStyle name="20% - Ênfase2 7 2 2" xfId="3998"/>
    <cellStyle name="20% - Ênfase2 7 3" xfId="1297"/>
    <cellStyle name="20% - Ênfase2 7 3 2" xfId="3999"/>
    <cellStyle name="20% - Ênfase2 7 4" xfId="1298"/>
    <cellStyle name="20% - Ênfase2 7 4 2" xfId="4000"/>
    <cellStyle name="20% - Ênfase2 7 5" xfId="619"/>
    <cellStyle name="20% - Ênfase2 7 6" xfId="3322"/>
    <cellStyle name="20% - Ênfase2 8" xfId="239"/>
    <cellStyle name="20% - Ênfase2 8 2" xfId="1299"/>
    <cellStyle name="20% - Ênfase2 8 2 2" xfId="4001"/>
    <cellStyle name="20% - Ênfase2 8 3" xfId="1300"/>
    <cellStyle name="20% - Ênfase2 8 3 2" xfId="4002"/>
    <cellStyle name="20% - Ênfase2 8 4" xfId="1301"/>
    <cellStyle name="20% - Ênfase2 8 4 2" xfId="4003"/>
    <cellStyle name="20% - Ênfase2 8 5" xfId="840"/>
    <cellStyle name="20% - Ênfase2 8 6" xfId="3543"/>
    <cellStyle name="20% - Ênfase2 9" xfId="260"/>
    <cellStyle name="20% - Ênfase2 9 2" xfId="1302"/>
    <cellStyle name="20% - Ênfase2 9 3" xfId="4004"/>
    <cellStyle name="20% - Ênfase3" xfId="3" builtinId="38" customBuiltin="1"/>
    <cellStyle name="20% - Ênfase3 10" xfId="1303"/>
    <cellStyle name="20% - Ênfase3 10 2" xfId="4005"/>
    <cellStyle name="20% - Ênfase3 11" xfId="1304"/>
    <cellStyle name="20% - Ênfase3 11 2" xfId="4006"/>
    <cellStyle name="20% - Ênfase3 12" xfId="376"/>
    <cellStyle name="20% - Ênfase3 13" xfId="3095"/>
    <cellStyle name="20% - Ênfase3 2" xfId="57"/>
    <cellStyle name="20% - Ênfase3 2 10" xfId="1305"/>
    <cellStyle name="20% - Ênfase3 2 10 2" xfId="4007"/>
    <cellStyle name="20% - Ênfase3 2 11" xfId="412"/>
    <cellStyle name="20% - Ênfase3 2 12" xfId="3120"/>
    <cellStyle name="20% - Ênfase3 2 2" xfId="92"/>
    <cellStyle name="20% - Ênfase3 2 2 2" xfId="316"/>
    <cellStyle name="20% - Ênfase3 2 2 2 2" xfId="803"/>
    <cellStyle name="20% - Ênfase3 2 2 2 2 2" xfId="1306"/>
    <cellStyle name="20% - Ênfase3 2 2 2 2 2 2" xfId="4008"/>
    <cellStyle name="20% - Ênfase3 2 2 2 2 3" xfId="1307"/>
    <cellStyle name="20% - Ênfase3 2 2 2 2 3 2" xfId="4009"/>
    <cellStyle name="20% - Ênfase3 2 2 2 2 4" xfId="1308"/>
    <cellStyle name="20% - Ênfase3 2 2 2 2 4 2" xfId="4010"/>
    <cellStyle name="20% - Ênfase3 2 2 2 2 5" xfId="3506"/>
    <cellStyle name="20% - Ênfase3 2 2 2 3" xfId="1024"/>
    <cellStyle name="20% - Ênfase3 2 2 2 3 2" xfId="1309"/>
    <cellStyle name="20% - Ênfase3 2 2 2 3 2 2" xfId="4011"/>
    <cellStyle name="20% - Ênfase3 2 2 2 3 3" xfId="1310"/>
    <cellStyle name="20% - Ênfase3 2 2 2 3 3 2" xfId="4012"/>
    <cellStyle name="20% - Ênfase3 2 2 2 3 4" xfId="3727"/>
    <cellStyle name="20% - Ênfase3 2 2 2 4" xfId="1311"/>
    <cellStyle name="20% - Ênfase3 2 2 2 4 2" xfId="4013"/>
    <cellStyle name="20% - Ênfase3 2 2 2 5" xfId="1312"/>
    <cellStyle name="20% - Ênfase3 2 2 2 5 2" xfId="4014"/>
    <cellStyle name="20% - Ênfase3 2 2 2 6" xfId="1313"/>
    <cellStyle name="20% - Ênfase3 2 2 2 6 2" xfId="4015"/>
    <cellStyle name="20% - Ênfase3 2 2 2 7" xfId="582"/>
    <cellStyle name="20% - Ênfase3 2 2 2 8" xfId="3285"/>
    <cellStyle name="20% - Ênfase3 2 2 3" xfId="708"/>
    <cellStyle name="20% - Ênfase3 2 2 3 2" xfId="1314"/>
    <cellStyle name="20% - Ênfase3 2 2 3 2 2" xfId="4016"/>
    <cellStyle name="20% - Ênfase3 2 2 3 3" xfId="1315"/>
    <cellStyle name="20% - Ênfase3 2 2 3 3 2" xfId="4017"/>
    <cellStyle name="20% - Ênfase3 2 2 3 4" xfId="1316"/>
    <cellStyle name="20% - Ênfase3 2 2 3 4 2" xfId="4018"/>
    <cellStyle name="20% - Ênfase3 2 2 3 5" xfId="3411"/>
    <cellStyle name="20% - Ênfase3 2 2 4" xfId="929"/>
    <cellStyle name="20% - Ênfase3 2 2 4 2" xfId="1317"/>
    <cellStyle name="20% - Ênfase3 2 2 4 2 2" xfId="4019"/>
    <cellStyle name="20% - Ênfase3 2 2 4 3" xfId="1318"/>
    <cellStyle name="20% - Ênfase3 2 2 4 3 2" xfId="4020"/>
    <cellStyle name="20% - Ênfase3 2 2 4 4" xfId="1319"/>
    <cellStyle name="20% - Ênfase3 2 2 4 4 2" xfId="4021"/>
    <cellStyle name="20% - Ênfase3 2 2 4 5" xfId="3632"/>
    <cellStyle name="20% - Ênfase3 2 2 5" xfId="1320"/>
    <cellStyle name="20% - Ênfase3 2 2 5 2" xfId="4022"/>
    <cellStyle name="20% - Ênfase3 2 2 6" xfId="1321"/>
    <cellStyle name="20% - Ênfase3 2 2 6 2" xfId="4023"/>
    <cellStyle name="20% - Ênfase3 2 2 7" xfId="1322"/>
    <cellStyle name="20% - Ênfase3 2 2 7 2" xfId="4024"/>
    <cellStyle name="20% - Ênfase3 2 2 8" xfId="486"/>
    <cellStyle name="20% - Ênfase3 2 2 9" xfId="3190"/>
    <cellStyle name="20% - Ênfase3 2 3" xfId="127"/>
    <cellStyle name="20% - Ênfase3 2 3 2" xfId="351"/>
    <cellStyle name="20% - Ênfase3 2 3 2 2" xfId="827"/>
    <cellStyle name="20% - Ênfase3 2 3 2 2 2" xfId="1323"/>
    <cellStyle name="20% - Ênfase3 2 3 2 2 2 2" xfId="4025"/>
    <cellStyle name="20% - Ênfase3 2 3 2 2 3" xfId="1324"/>
    <cellStyle name="20% - Ênfase3 2 3 2 2 3 2" xfId="4026"/>
    <cellStyle name="20% - Ênfase3 2 3 2 2 4" xfId="1325"/>
    <cellStyle name="20% - Ênfase3 2 3 2 2 4 2" xfId="4027"/>
    <cellStyle name="20% - Ênfase3 2 3 2 2 5" xfId="3530"/>
    <cellStyle name="20% - Ênfase3 2 3 2 3" xfId="1048"/>
    <cellStyle name="20% - Ênfase3 2 3 2 3 2" xfId="1326"/>
    <cellStyle name="20% - Ênfase3 2 3 2 3 2 2" xfId="4028"/>
    <cellStyle name="20% - Ênfase3 2 3 2 3 3" xfId="1327"/>
    <cellStyle name="20% - Ênfase3 2 3 2 3 3 2" xfId="4029"/>
    <cellStyle name="20% - Ênfase3 2 3 2 3 4" xfId="3751"/>
    <cellStyle name="20% - Ênfase3 2 3 2 4" xfId="1328"/>
    <cellStyle name="20% - Ênfase3 2 3 2 4 2" xfId="4030"/>
    <cellStyle name="20% - Ênfase3 2 3 2 5" xfId="1329"/>
    <cellStyle name="20% - Ênfase3 2 3 2 5 2" xfId="4031"/>
    <cellStyle name="20% - Ênfase3 2 3 2 6" xfId="1330"/>
    <cellStyle name="20% - Ênfase3 2 3 2 6 2" xfId="4032"/>
    <cellStyle name="20% - Ênfase3 2 3 2 7" xfId="606"/>
    <cellStyle name="20% - Ênfase3 2 3 2 8" xfId="3309"/>
    <cellStyle name="20% - Ênfase3 2 3 3" xfId="732"/>
    <cellStyle name="20% - Ênfase3 2 3 3 2" xfId="1331"/>
    <cellStyle name="20% - Ênfase3 2 3 3 2 2" xfId="4033"/>
    <cellStyle name="20% - Ênfase3 2 3 3 3" xfId="1332"/>
    <cellStyle name="20% - Ênfase3 2 3 3 3 2" xfId="4034"/>
    <cellStyle name="20% - Ênfase3 2 3 3 4" xfId="1333"/>
    <cellStyle name="20% - Ênfase3 2 3 3 4 2" xfId="4035"/>
    <cellStyle name="20% - Ênfase3 2 3 3 5" xfId="3435"/>
    <cellStyle name="20% - Ênfase3 2 3 4" xfId="953"/>
    <cellStyle name="20% - Ênfase3 2 3 4 2" xfId="1334"/>
    <cellStyle name="20% - Ênfase3 2 3 4 2 2" xfId="4036"/>
    <cellStyle name="20% - Ênfase3 2 3 4 3" xfId="1335"/>
    <cellStyle name="20% - Ênfase3 2 3 4 3 2" xfId="4037"/>
    <cellStyle name="20% - Ênfase3 2 3 4 4" xfId="1336"/>
    <cellStyle name="20% - Ênfase3 2 3 4 4 2" xfId="4038"/>
    <cellStyle name="20% - Ênfase3 2 3 4 5" xfId="3656"/>
    <cellStyle name="20% - Ênfase3 2 3 5" xfId="1337"/>
    <cellStyle name="20% - Ênfase3 2 3 5 2" xfId="4039"/>
    <cellStyle name="20% - Ênfase3 2 3 6" xfId="1338"/>
    <cellStyle name="20% - Ênfase3 2 3 6 2" xfId="4040"/>
    <cellStyle name="20% - Ênfase3 2 3 7" xfId="1339"/>
    <cellStyle name="20% - Ênfase3 2 3 7 2" xfId="4041"/>
    <cellStyle name="20% - Ênfase3 2 3 8" xfId="510"/>
    <cellStyle name="20% - Ênfase3 2 3 9" xfId="3214"/>
    <cellStyle name="20% - Ênfase3 2 4" xfId="282"/>
    <cellStyle name="20% - Ênfase3 2 4 2" xfId="670"/>
    <cellStyle name="20% - Ênfase3 2 4 2 2" xfId="1340"/>
    <cellStyle name="20% - Ênfase3 2 4 2 2 2" xfId="4042"/>
    <cellStyle name="20% - Ênfase3 2 4 2 3" xfId="1341"/>
    <cellStyle name="20% - Ênfase3 2 4 2 3 2" xfId="4043"/>
    <cellStyle name="20% - Ênfase3 2 4 2 4" xfId="1342"/>
    <cellStyle name="20% - Ênfase3 2 4 2 4 2" xfId="4044"/>
    <cellStyle name="20% - Ênfase3 2 4 2 5" xfId="3373"/>
    <cellStyle name="20% - Ênfase3 2 4 3" xfId="891"/>
    <cellStyle name="20% - Ênfase3 2 4 3 2" xfId="1343"/>
    <cellStyle name="20% - Ênfase3 2 4 3 2 2" xfId="4045"/>
    <cellStyle name="20% - Ênfase3 2 4 3 3" xfId="1344"/>
    <cellStyle name="20% - Ênfase3 2 4 3 3 2" xfId="4046"/>
    <cellStyle name="20% - Ênfase3 2 4 3 4" xfId="3594"/>
    <cellStyle name="20% - Ênfase3 2 4 4" xfId="1345"/>
    <cellStyle name="20% - Ênfase3 2 4 4 2" xfId="4047"/>
    <cellStyle name="20% - Ênfase3 2 4 5" xfId="1346"/>
    <cellStyle name="20% - Ênfase3 2 4 5 2" xfId="4048"/>
    <cellStyle name="20% - Ênfase3 2 4 6" xfId="1347"/>
    <cellStyle name="20% - Ênfase3 2 4 6 2" xfId="4049"/>
    <cellStyle name="20% - Ênfase3 2 4 7" xfId="445"/>
    <cellStyle name="20% - Ênfase3 2 4 8" xfId="3152"/>
    <cellStyle name="20% - Ênfase3 2 5" xfId="542"/>
    <cellStyle name="20% - Ênfase3 2 5 2" xfId="763"/>
    <cellStyle name="20% - Ênfase3 2 5 2 2" xfId="1348"/>
    <cellStyle name="20% - Ênfase3 2 5 2 2 2" xfId="4050"/>
    <cellStyle name="20% - Ênfase3 2 5 2 3" xfId="1349"/>
    <cellStyle name="20% - Ênfase3 2 5 2 3 2" xfId="4051"/>
    <cellStyle name="20% - Ênfase3 2 5 2 4" xfId="1350"/>
    <cellStyle name="20% - Ênfase3 2 5 2 4 2" xfId="4052"/>
    <cellStyle name="20% - Ênfase3 2 5 2 5" xfId="3466"/>
    <cellStyle name="20% - Ênfase3 2 5 3" xfId="984"/>
    <cellStyle name="20% - Ênfase3 2 5 3 2" xfId="1351"/>
    <cellStyle name="20% - Ênfase3 2 5 3 2 2" xfId="4053"/>
    <cellStyle name="20% - Ênfase3 2 5 3 3" xfId="1352"/>
    <cellStyle name="20% - Ênfase3 2 5 3 3 2" xfId="4054"/>
    <cellStyle name="20% - Ênfase3 2 5 3 4" xfId="3687"/>
    <cellStyle name="20% - Ênfase3 2 5 4" xfId="1353"/>
    <cellStyle name="20% - Ênfase3 2 5 4 2" xfId="4055"/>
    <cellStyle name="20% - Ênfase3 2 5 5" xfId="1354"/>
    <cellStyle name="20% - Ênfase3 2 5 5 2" xfId="4056"/>
    <cellStyle name="20% - Ênfase3 2 5 6" xfId="1355"/>
    <cellStyle name="20% - Ênfase3 2 5 6 2" xfId="4057"/>
    <cellStyle name="20% - Ênfase3 2 5 7" xfId="3245"/>
    <cellStyle name="20% - Ênfase3 2 6" xfId="637"/>
    <cellStyle name="20% - Ênfase3 2 6 2" xfId="1356"/>
    <cellStyle name="20% - Ênfase3 2 6 2 2" xfId="4058"/>
    <cellStyle name="20% - Ênfase3 2 6 3" xfId="1357"/>
    <cellStyle name="20% - Ênfase3 2 6 3 2" xfId="4059"/>
    <cellStyle name="20% - Ênfase3 2 6 4" xfId="1358"/>
    <cellStyle name="20% - Ênfase3 2 6 4 2" xfId="4060"/>
    <cellStyle name="20% - Ênfase3 2 6 5" xfId="3340"/>
    <cellStyle name="20% - Ênfase3 2 7" xfId="858"/>
    <cellStyle name="20% - Ênfase3 2 7 2" xfId="1359"/>
    <cellStyle name="20% - Ênfase3 2 7 2 2" xfId="4061"/>
    <cellStyle name="20% - Ênfase3 2 7 3" xfId="1360"/>
    <cellStyle name="20% - Ênfase3 2 7 3 2" xfId="4062"/>
    <cellStyle name="20% - Ênfase3 2 7 4" xfId="1361"/>
    <cellStyle name="20% - Ênfase3 2 7 4 2" xfId="4063"/>
    <cellStyle name="20% - Ênfase3 2 7 5" xfId="3561"/>
    <cellStyle name="20% - Ênfase3 2 8" xfId="1362"/>
    <cellStyle name="20% - Ênfase3 2 8 2" xfId="4064"/>
    <cellStyle name="20% - Ênfase3 2 9" xfId="1363"/>
    <cellStyle name="20% - Ênfase3 2 9 2" xfId="4065"/>
    <cellStyle name="20% - Ênfase3 3" xfId="70"/>
    <cellStyle name="20% - Ênfase3 3 2" xfId="295"/>
    <cellStyle name="20% - Ênfase3 3 2 2" xfId="785"/>
    <cellStyle name="20% - Ênfase3 3 2 2 2" xfId="1364"/>
    <cellStyle name="20% - Ênfase3 3 2 2 2 2" xfId="4066"/>
    <cellStyle name="20% - Ênfase3 3 2 2 3" xfId="1365"/>
    <cellStyle name="20% - Ênfase3 3 2 2 3 2" xfId="4067"/>
    <cellStyle name="20% - Ênfase3 3 2 2 4" xfId="1366"/>
    <cellStyle name="20% - Ênfase3 3 2 2 4 2" xfId="4068"/>
    <cellStyle name="20% - Ênfase3 3 2 2 5" xfId="3488"/>
    <cellStyle name="20% - Ênfase3 3 2 3" xfId="1006"/>
    <cellStyle name="20% - Ênfase3 3 2 3 2" xfId="1367"/>
    <cellStyle name="20% - Ênfase3 3 2 3 2 2" xfId="4069"/>
    <cellStyle name="20% - Ênfase3 3 2 3 3" xfId="1368"/>
    <cellStyle name="20% - Ênfase3 3 2 3 3 2" xfId="4070"/>
    <cellStyle name="20% - Ênfase3 3 2 3 4" xfId="3709"/>
    <cellStyle name="20% - Ênfase3 3 2 4" xfId="1369"/>
    <cellStyle name="20% - Ênfase3 3 2 4 2" xfId="4071"/>
    <cellStyle name="20% - Ênfase3 3 2 5" xfId="1370"/>
    <cellStyle name="20% - Ênfase3 3 2 5 2" xfId="4072"/>
    <cellStyle name="20% - Ênfase3 3 2 6" xfId="1371"/>
    <cellStyle name="20% - Ênfase3 3 2 6 2" xfId="4073"/>
    <cellStyle name="20% - Ênfase3 3 2 7" xfId="564"/>
    <cellStyle name="20% - Ênfase3 3 2 8" xfId="3267"/>
    <cellStyle name="20% - Ênfase3 3 3" xfId="690"/>
    <cellStyle name="20% - Ênfase3 3 3 2" xfId="1372"/>
    <cellStyle name="20% - Ênfase3 3 3 2 2" xfId="4074"/>
    <cellStyle name="20% - Ênfase3 3 3 3" xfId="1373"/>
    <cellStyle name="20% - Ênfase3 3 3 3 2" xfId="4075"/>
    <cellStyle name="20% - Ênfase3 3 3 4" xfId="1374"/>
    <cellStyle name="20% - Ênfase3 3 3 4 2" xfId="4076"/>
    <cellStyle name="20% - Ênfase3 3 3 5" xfId="3393"/>
    <cellStyle name="20% - Ênfase3 3 4" xfId="911"/>
    <cellStyle name="20% - Ênfase3 3 4 2" xfId="1375"/>
    <cellStyle name="20% - Ênfase3 3 4 2 2" xfId="4077"/>
    <cellStyle name="20% - Ênfase3 3 4 3" xfId="1376"/>
    <cellStyle name="20% - Ênfase3 3 4 3 2" xfId="4078"/>
    <cellStyle name="20% - Ênfase3 3 4 4" xfId="1377"/>
    <cellStyle name="20% - Ênfase3 3 4 4 2" xfId="4079"/>
    <cellStyle name="20% - Ênfase3 3 4 5" xfId="3614"/>
    <cellStyle name="20% - Ênfase3 3 5" xfId="1378"/>
    <cellStyle name="20% - Ênfase3 3 5 2" xfId="4080"/>
    <cellStyle name="20% - Ênfase3 3 6" xfId="1379"/>
    <cellStyle name="20% - Ênfase3 3 6 2" xfId="4081"/>
    <cellStyle name="20% - Ênfase3 3 7" xfId="1380"/>
    <cellStyle name="20% - Ênfase3 3 7 2" xfId="4082"/>
    <cellStyle name="20% - Ênfase3 3 8" xfId="468"/>
    <cellStyle name="20% - Ênfase3 3 9" xfId="3172"/>
    <cellStyle name="20% - Ênfase3 4" xfId="105"/>
    <cellStyle name="20% - Ênfase3 4 2" xfId="329"/>
    <cellStyle name="20% - Ênfase3 4 2 2" xfId="787"/>
    <cellStyle name="20% - Ênfase3 4 2 2 2" xfId="1381"/>
    <cellStyle name="20% - Ênfase3 4 2 2 2 2" xfId="4083"/>
    <cellStyle name="20% - Ênfase3 4 2 2 3" xfId="1382"/>
    <cellStyle name="20% - Ênfase3 4 2 2 3 2" xfId="4084"/>
    <cellStyle name="20% - Ênfase3 4 2 2 4" xfId="1383"/>
    <cellStyle name="20% - Ênfase3 4 2 2 4 2" xfId="4085"/>
    <cellStyle name="20% - Ênfase3 4 2 2 5" xfId="3490"/>
    <cellStyle name="20% - Ênfase3 4 2 3" xfId="1008"/>
    <cellStyle name="20% - Ênfase3 4 2 3 2" xfId="1384"/>
    <cellStyle name="20% - Ênfase3 4 2 3 2 2" xfId="4086"/>
    <cellStyle name="20% - Ênfase3 4 2 3 3" xfId="1385"/>
    <cellStyle name="20% - Ênfase3 4 2 3 3 2" xfId="4087"/>
    <cellStyle name="20% - Ênfase3 4 2 3 4" xfId="3711"/>
    <cellStyle name="20% - Ênfase3 4 2 4" xfId="1386"/>
    <cellStyle name="20% - Ênfase3 4 2 4 2" xfId="4088"/>
    <cellStyle name="20% - Ênfase3 4 2 5" xfId="1387"/>
    <cellStyle name="20% - Ênfase3 4 2 5 2" xfId="4089"/>
    <cellStyle name="20% - Ênfase3 4 2 6" xfId="1388"/>
    <cellStyle name="20% - Ênfase3 4 2 6 2" xfId="4090"/>
    <cellStyle name="20% - Ênfase3 4 2 7" xfId="566"/>
    <cellStyle name="20% - Ênfase3 4 2 8" xfId="3269"/>
    <cellStyle name="20% - Ênfase3 4 3" xfId="692"/>
    <cellStyle name="20% - Ênfase3 4 3 2" xfId="1389"/>
    <cellStyle name="20% - Ênfase3 4 3 2 2" xfId="4091"/>
    <cellStyle name="20% - Ênfase3 4 3 3" xfId="1390"/>
    <cellStyle name="20% - Ênfase3 4 3 3 2" xfId="4092"/>
    <cellStyle name="20% - Ênfase3 4 3 4" xfId="1391"/>
    <cellStyle name="20% - Ênfase3 4 3 4 2" xfId="4093"/>
    <cellStyle name="20% - Ênfase3 4 3 5" xfId="3395"/>
    <cellStyle name="20% - Ênfase3 4 4" xfId="913"/>
    <cellStyle name="20% - Ênfase3 4 4 2" xfId="1392"/>
    <cellStyle name="20% - Ênfase3 4 4 2 2" xfId="4094"/>
    <cellStyle name="20% - Ênfase3 4 4 3" xfId="1393"/>
    <cellStyle name="20% - Ênfase3 4 4 3 2" xfId="4095"/>
    <cellStyle name="20% - Ênfase3 4 4 4" xfId="1394"/>
    <cellStyle name="20% - Ênfase3 4 4 4 2" xfId="4096"/>
    <cellStyle name="20% - Ênfase3 4 4 5" xfId="3616"/>
    <cellStyle name="20% - Ênfase3 4 5" xfId="1395"/>
    <cellStyle name="20% - Ênfase3 4 5 2" xfId="4097"/>
    <cellStyle name="20% - Ênfase3 4 6" xfId="1396"/>
    <cellStyle name="20% - Ênfase3 4 6 2" xfId="4098"/>
    <cellStyle name="20% - Ênfase3 4 7" xfId="1397"/>
    <cellStyle name="20% - Ênfase3 4 7 2" xfId="4099"/>
    <cellStyle name="20% - Ênfase3 4 8" xfId="470"/>
    <cellStyle name="20% - Ênfase3 4 9" xfId="3174"/>
    <cellStyle name="20% - Ênfase3 5" xfId="142"/>
    <cellStyle name="20% - Ênfase3 5 2" xfId="654"/>
    <cellStyle name="20% - Ênfase3 5 2 2" xfId="1398"/>
    <cellStyle name="20% - Ênfase3 5 2 2 2" xfId="4100"/>
    <cellStyle name="20% - Ênfase3 5 2 3" xfId="1399"/>
    <cellStyle name="20% - Ênfase3 5 2 3 2" xfId="4101"/>
    <cellStyle name="20% - Ênfase3 5 2 4" xfId="1400"/>
    <cellStyle name="20% - Ênfase3 5 2 4 2" xfId="4102"/>
    <cellStyle name="20% - Ênfase3 5 2 5" xfId="3357"/>
    <cellStyle name="20% - Ênfase3 5 3" xfId="875"/>
    <cellStyle name="20% - Ênfase3 5 3 2" xfId="1401"/>
    <cellStyle name="20% - Ênfase3 5 3 2 2" xfId="4103"/>
    <cellStyle name="20% - Ênfase3 5 3 3" xfId="1402"/>
    <cellStyle name="20% - Ênfase3 5 3 3 2" xfId="4104"/>
    <cellStyle name="20% - Ênfase3 5 3 4" xfId="3578"/>
    <cellStyle name="20% - Ênfase3 5 4" xfId="1403"/>
    <cellStyle name="20% - Ênfase3 5 4 2" xfId="4105"/>
    <cellStyle name="20% - Ênfase3 5 5" xfId="1404"/>
    <cellStyle name="20% - Ênfase3 5 5 2" xfId="4106"/>
    <cellStyle name="20% - Ênfase3 5 6" xfId="1405"/>
    <cellStyle name="20% - Ênfase3 5 6 2" xfId="4107"/>
    <cellStyle name="20% - Ênfase3 5 7" xfId="429"/>
    <cellStyle name="20% - Ênfase3 5 8" xfId="3136"/>
    <cellStyle name="20% - Ênfase3 6" xfId="199"/>
    <cellStyle name="20% - Ênfase3 6 2" xfId="747"/>
    <cellStyle name="20% - Ênfase3 6 2 2" xfId="1406"/>
    <cellStyle name="20% - Ênfase3 6 2 2 2" xfId="4108"/>
    <cellStyle name="20% - Ênfase3 6 2 3" xfId="1407"/>
    <cellStyle name="20% - Ênfase3 6 2 3 2" xfId="4109"/>
    <cellStyle name="20% - Ênfase3 6 2 4" xfId="1408"/>
    <cellStyle name="20% - Ênfase3 6 2 4 2" xfId="4110"/>
    <cellStyle name="20% - Ênfase3 6 2 5" xfId="3450"/>
    <cellStyle name="20% - Ênfase3 6 3" xfId="968"/>
    <cellStyle name="20% - Ênfase3 6 3 2" xfId="1409"/>
    <cellStyle name="20% - Ênfase3 6 3 2 2" xfId="4111"/>
    <cellStyle name="20% - Ênfase3 6 3 3" xfId="1410"/>
    <cellStyle name="20% - Ênfase3 6 3 3 2" xfId="4112"/>
    <cellStyle name="20% - Ênfase3 6 3 4" xfId="3671"/>
    <cellStyle name="20% - Ênfase3 6 4" xfId="1411"/>
    <cellStyle name="20% - Ênfase3 6 4 2" xfId="4113"/>
    <cellStyle name="20% - Ênfase3 6 5" xfId="1412"/>
    <cellStyle name="20% - Ênfase3 6 5 2" xfId="4114"/>
    <cellStyle name="20% - Ênfase3 6 6" xfId="1413"/>
    <cellStyle name="20% - Ênfase3 6 6 2" xfId="4115"/>
    <cellStyle name="20% - Ênfase3 6 7" xfId="525"/>
    <cellStyle name="20% - Ênfase3 6 8" xfId="3229"/>
    <cellStyle name="20% - Ênfase3 7" xfId="222"/>
    <cellStyle name="20% - Ênfase3 7 2" xfId="1414"/>
    <cellStyle name="20% - Ênfase3 7 2 2" xfId="4116"/>
    <cellStyle name="20% - Ênfase3 7 3" xfId="1415"/>
    <cellStyle name="20% - Ênfase3 7 3 2" xfId="4117"/>
    <cellStyle name="20% - Ênfase3 7 4" xfId="1416"/>
    <cellStyle name="20% - Ênfase3 7 4 2" xfId="4118"/>
    <cellStyle name="20% - Ênfase3 7 5" xfId="621"/>
    <cellStyle name="20% - Ênfase3 7 6" xfId="3324"/>
    <cellStyle name="20% - Ênfase3 8" xfId="242"/>
    <cellStyle name="20% - Ênfase3 8 2" xfId="1417"/>
    <cellStyle name="20% - Ênfase3 8 2 2" xfId="4119"/>
    <cellStyle name="20% - Ênfase3 8 3" xfId="1418"/>
    <cellStyle name="20% - Ênfase3 8 3 2" xfId="4120"/>
    <cellStyle name="20% - Ênfase3 8 4" xfId="1419"/>
    <cellStyle name="20% - Ênfase3 8 4 2" xfId="4121"/>
    <cellStyle name="20% - Ênfase3 8 5" xfId="842"/>
    <cellStyle name="20% - Ênfase3 8 6" xfId="3545"/>
    <cellStyle name="20% - Ênfase3 9" xfId="261"/>
    <cellStyle name="20% - Ênfase3 9 2" xfId="1420"/>
    <cellStyle name="20% - Ênfase3 9 3" xfId="4122"/>
    <cellStyle name="20% - Ênfase4" xfId="46" builtinId="42" customBuiltin="1"/>
    <cellStyle name="20% - Ênfase4 10" xfId="1421"/>
    <cellStyle name="20% - Ênfase4 10 2" xfId="4123"/>
    <cellStyle name="20% - Ênfase4 11" xfId="1422"/>
    <cellStyle name="20% - Ênfase4 11 2" xfId="4124"/>
    <cellStyle name="20% - Ênfase4 12" xfId="378"/>
    <cellStyle name="20% - Ênfase4 13" xfId="3098"/>
    <cellStyle name="20% - Ênfase4 2" xfId="4"/>
    <cellStyle name="20% - Ênfase4 2 10" xfId="1423"/>
    <cellStyle name="20% - Ênfase4 2 10 2" xfId="4125"/>
    <cellStyle name="20% - Ênfase4 2 11" xfId="414"/>
    <cellStyle name="20% - Ênfase4 2 12" xfId="3122"/>
    <cellStyle name="20% - Ênfase4 2 2" xfId="71"/>
    <cellStyle name="20% - Ênfase4 2 2 2" xfId="296"/>
    <cellStyle name="20% - Ênfase4 2 2 2 2" xfId="805"/>
    <cellStyle name="20% - Ênfase4 2 2 2 2 2" xfId="1424"/>
    <cellStyle name="20% - Ênfase4 2 2 2 2 2 2" xfId="4126"/>
    <cellStyle name="20% - Ênfase4 2 2 2 2 3" xfId="1425"/>
    <cellStyle name="20% - Ênfase4 2 2 2 2 3 2" xfId="4127"/>
    <cellStyle name="20% - Ênfase4 2 2 2 2 4" xfId="1426"/>
    <cellStyle name="20% - Ênfase4 2 2 2 2 4 2" xfId="4128"/>
    <cellStyle name="20% - Ênfase4 2 2 2 2 5" xfId="3508"/>
    <cellStyle name="20% - Ênfase4 2 2 2 3" xfId="1026"/>
    <cellStyle name="20% - Ênfase4 2 2 2 3 2" xfId="1427"/>
    <cellStyle name="20% - Ênfase4 2 2 2 3 2 2" xfId="4129"/>
    <cellStyle name="20% - Ênfase4 2 2 2 3 3" xfId="1428"/>
    <cellStyle name="20% - Ênfase4 2 2 2 3 3 2" xfId="4130"/>
    <cellStyle name="20% - Ênfase4 2 2 2 3 4" xfId="3729"/>
    <cellStyle name="20% - Ênfase4 2 2 2 4" xfId="1429"/>
    <cellStyle name="20% - Ênfase4 2 2 2 4 2" xfId="4131"/>
    <cellStyle name="20% - Ênfase4 2 2 2 5" xfId="1430"/>
    <cellStyle name="20% - Ênfase4 2 2 2 5 2" xfId="4132"/>
    <cellStyle name="20% - Ênfase4 2 2 2 6" xfId="1431"/>
    <cellStyle name="20% - Ênfase4 2 2 2 6 2" xfId="4133"/>
    <cellStyle name="20% - Ênfase4 2 2 2 7" xfId="584"/>
    <cellStyle name="20% - Ênfase4 2 2 2 8" xfId="3287"/>
    <cellStyle name="20% - Ênfase4 2 2 3" xfId="710"/>
    <cellStyle name="20% - Ênfase4 2 2 3 2" xfId="1432"/>
    <cellStyle name="20% - Ênfase4 2 2 3 2 2" xfId="4134"/>
    <cellStyle name="20% - Ênfase4 2 2 3 3" xfId="1433"/>
    <cellStyle name="20% - Ênfase4 2 2 3 3 2" xfId="4135"/>
    <cellStyle name="20% - Ênfase4 2 2 3 4" xfId="1434"/>
    <cellStyle name="20% - Ênfase4 2 2 3 4 2" xfId="4136"/>
    <cellStyle name="20% - Ênfase4 2 2 3 5" xfId="3413"/>
    <cellStyle name="20% - Ênfase4 2 2 4" xfId="931"/>
    <cellStyle name="20% - Ênfase4 2 2 4 2" xfId="1435"/>
    <cellStyle name="20% - Ênfase4 2 2 4 2 2" xfId="4137"/>
    <cellStyle name="20% - Ênfase4 2 2 4 3" xfId="1436"/>
    <cellStyle name="20% - Ênfase4 2 2 4 3 2" xfId="4138"/>
    <cellStyle name="20% - Ênfase4 2 2 4 4" xfId="1437"/>
    <cellStyle name="20% - Ênfase4 2 2 4 4 2" xfId="4139"/>
    <cellStyle name="20% - Ênfase4 2 2 4 5" xfId="3634"/>
    <cellStyle name="20% - Ênfase4 2 2 5" xfId="1438"/>
    <cellStyle name="20% - Ênfase4 2 2 5 2" xfId="4140"/>
    <cellStyle name="20% - Ênfase4 2 2 6" xfId="1439"/>
    <cellStyle name="20% - Ênfase4 2 2 6 2" xfId="4141"/>
    <cellStyle name="20% - Ênfase4 2 2 7" xfId="1440"/>
    <cellStyle name="20% - Ênfase4 2 2 7 2" xfId="4142"/>
    <cellStyle name="20% - Ênfase4 2 2 8" xfId="488"/>
    <cellStyle name="20% - Ênfase4 2 2 9" xfId="3192"/>
    <cellStyle name="20% - Ênfase4 2 3" xfId="106"/>
    <cellStyle name="20% - Ênfase4 2 3 2" xfId="330"/>
    <cellStyle name="20% - Ênfase4 2 3 2 2" xfId="829"/>
    <cellStyle name="20% - Ênfase4 2 3 2 2 2" xfId="1441"/>
    <cellStyle name="20% - Ênfase4 2 3 2 2 2 2" xfId="4143"/>
    <cellStyle name="20% - Ênfase4 2 3 2 2 3" xfId="1442"/>
    <cellStyle name="20% - Ênfase4 2 3 2 2 3 2" xfId="4144"/>
    <cellStyle name="20% - Ênfase4 2 3 2 2 4" xfId="1443"/>
    <cellStyle name="20% - Ênfase4 2 3 2 2 4 2" xfId="4145"/>
    <cellStyle name="20% - Ênfase4 2 3 2 2 5" xfId="3532"/>
    <cellStyle name="20% - Ênfase4 2 3 2 3" xfId="1050"/>
    <cellStyle name="20% - Ênfase4 2 3 2 3 2" xfId="1444"/>
    <cellStyle name="20% - Ênfase4 2 3 2 3 2 2" xfId="4146"/>
    <cellStyle name="20% - Ênfase4 2 3 2 3 3" xfId="1445"/>
    <cellStyle name="20% - Ênfase4 2 3 2 3 3 2" xfId="4147"/>
    <cellStyle name="20% - Ênfase4 2 3 2 3 4" xfId="3753"/>
    <cellStyle name="20% - Ênfase4 2 3 2 4" xfId="1446"/>
    <cellStyle name="20% - Ênfase4 2 3 2 4 2" xfId="4148"/>
    <cellStyle name="20% - Ênfase4 2 3 2 5" xfId="1447"/>
    <cellStyle name="20% - Ênfase4 2 3 2 5 2" xfId="4149"/>
    <cellStyle name="20% - Ênfase4 2 3 2 6" xfId="1448"/>
    <cellStyle name="20% - Ênfase4 2 3 2 6 2" xfId="4150"/>
    <cellStyle name="20% - Ênfase4 2 3 2 7" xfId="608"/>
    <cellStyle name="20% - Ênfase4 2 3 2 8" xfId="3311"/>
    <cellStyle name="20% - Ênfase4 2 3 3" xfId="734"/>
    <cellStyle name="20% - Ênfase4 2 3 3 2" xfId="1449"/>
    <cellStyle name="20% - Ênfase4 2 3 3 2 2" xfId="4151"/>
    <cellStyle name="20% - Ênfase4 2 3 3 3" xfId="1450"/>
    <cellStyle name="20% - Ênfase4 2 3 3 3 2" xfId="4152"/>
    <cellStyle name="20% - Ênfase4 2 3 3 4" xfId="1451"/>
    <cellStyle name="20% - Ênfase4 2 3 3 4 2" xfId="4153"/>
    <cellStyle name="20% - Ênfase4 2 3 3 5" xfId="3437"/>
    <cellStyle name="20% - Ênfase4 2 3 4" xfId="955"/>
    <cellStyle name="20% - Ênfase4 2 3 4 2" xfId="1452"/>
    <cellStyle name="20% - Ênfase4 2 3 4 2 2" xfId="4154"/>
    <cellStyle name="20% - Ênfase4 2 3 4 3" xfId="1453"/>
    <cellStyle name="20% - Ênfase4 2 3 4 3 2" xfId="4155"/>
    <cellStyle name="20% - Ênfase4 2 3 4 4" xfId="1454"/>
    <cellStyle name="20% - Ênfase4 2 3 4 4 2" xfId="4156"/>
    <cellStyle name="20% - Ênfase4 2 3 4 5" xfId="3658"/>
    <cellStyle name="20% - Ênfase4 2 3 5" xfId="1455"/>
    <cellStyle name="20% - Ênfase4 2 3 5 2" xfId="4157"/>
    <cellStyle name="20% - Ênfase4 2 3 6" xfId="1456"/>
    <cellStyle name="20% - Ênfase4 2 3 6 2" xfId="4158"/>
    <cellStyle name="20% - Ênfase4 2 3 7" xfId="1457"/>
    <cellStyle name="20% - Ênfase4 2 3 7 2" xfId="4159"/>
    <cellStyle name="20% - Ênfase4 2 3 8" xfId="512"/>
    <cellStyle name="20% - Ênfase4 2 3 9" xfId="3216"/>
    <cellStyle name="20% - Ênfase4 2 4" xfId="262"/>
    <cellStyle name="20% - Ênfase4 2 4 2" xfId="672"/>
    <cellStyle name="20% - Ênfase4 2 4 2 2" xfId="1458"/>
    <cellStyle name="20% - Ênfase4 2 4 2 2 2" xfId="4160"/>
    <cellStyle name="20% - Ênfase4 2 4 2 3" xfId="1459"/>
    <cellStyle name="20% - Ênfase4 2 4 2 3 2" xfId="4161"/>
    <cellStyle name="20% - Ênfase4 2 4 2 4" xfId="1460"/>
    <cellStyle name="20% - Ênfase4 2 4 2 4 2" xfId="4162"/>
    <cellStyle name="20% - Ênfase4 2 4 2 5" xfId="3375"/>
    <cellStyle name="20% - Ênfase4 2 4 3" xfId="893"/>
    <cellStyle name="20% - Ênfase4 2 4 3 2" xfId="1461"/>
    <cellStyle name="20% - Ênfase4 2 4 3 2 2" xfId="4163"/>
    <cellStyle name="20% - Ênfase4 2 4 3 3" xfId="1462"/>
    <cellStyle name="20% - Ênfase4 2 4 3 3 2" xfId="4164"/>
    <cellStyle name="20% - Ênfase4 2 4 3 4" xfId="3596"/>
    <cellStyle name="20% - Ênfase4 2 4 4" xfId="1463"/>
    <cellStyle name="20% - Ênfase4 2 4 4 2" xfId="4165"/>
    <cellStyle name="20% - Ênfase4 2 4 5" xfId="1464"/>
    <cellStyle name="20% - Ênfase4 2 4 5 2" xfId="4166"/>
    <cellStyle name="20% - Ênfase4 2 4 6" xfId="1465"/>
    <cellStyle name="20% - Ênfase4 2 4 6 2" xfId="4167"/>
    <cellStyle name="20% - Ênfase4 2 4 7" xfId="447"/>
    <cellStyle name="20% - Ênfase4 2 4 8" xfId="3154"/>
    <cellStyle name="20% - Ênfase4 2 5" xfId="544"/>
    <cellStyle name="20% - Ênfase4 2 5 2" xfId="765"/>
    <cellStyle name="20% - Ênfase4 2 5 2 2" xfId="1466"/>
    <cellStyle name="20% - Ênfase4 2 5 2 2 2" xfId="4168"/>
    <cellStyle name="20% - Ênfase4 2 5 2 3" xfId="1467"/>
    <cellStyle name="20% - Ênfase4 2 5 2 3 2" xfId="4169"/>
    <cellStyle name="20% - Ênfase4 2 5 2 4" xfId="1468"/>
    <cellStyle name="20% - Ênfase4 2 5 2 4 2" xfId="4170"/>
    <cellStyle name="20% - Ênfase4 2 5 2 5" xfId="3468"/>
    <cellStyle name="20% - Ênfase4 2 5 3" xfId="986"/>
    <cellStyle name="20% - Ênfase4 2 5 3 2" xfId="1469"/>
    <cellStyle name="20% - Ênfase4 2 5 3 2 2" xfId="4171"/>
    <cellStyle name="20% - Ênfase4 2 5 3 3" xfId="1470"/>
    <cellStyle name="20% - Ênfase4 2 5 3 3 2" xfId="4172"/>
    <cellStyle name="20% - Ênfase4 2 5 3 4" xfId="3689"/>
    <cellStyle name="20% - Ênfase4 2 5 4" xfId="1471"/>
    <cellStyle name="20% - Ênfase4 2 5 4 2" xfId="4173"/>
    <cellStyle name="20% - Ênfase4 2 5 5" xfId="1472"/>
    <cellStyle name="20% - Ênfase4 2 5 5 2" xfId="4174"/>
    <cellStyle name="20% - Ênfase4 2 5 6" xfId="1473"/>
    <cellStyle name="20% - Ênfase4 2 5 6 2" xfId="4175"/>
    <cellStyle name="20% - Ênfase4 2 5 7" xfId="3247"/>
    <cellStyle name="20% - Ênfase4 2 6" xfId="639"/>
    <cellStyle name="20% - Ênfase4 2 6 2" xfId="1474"/>
    <cellStyle name="20% - Ênfase4 2 6 2 2" xfId="4176"/>
    <cellStyle name="20% - Ênfase4 2 6 3" xfId="1475"/>
    <cellStyle name="20% - Ênfase4 2 6 3 2" xfId="4177"/>
    <cellStyle name="20% - Ênfase4 2 6 4" xfId="1476"/>
    <cellStyle name="20% - Ênfase4 2 6 4 2" xfId="4178"/>
    <cellStyle name="20% - Ênfase4 2 6 5" xfId="3342"/>
    <cellStyle name="20% - Ênfase4 2 7" xfId="860"/>
    <cellStyle name="20% - Ênfase4 2 7 2" xfId="1477"/>
    <cellStyle name="20% - Ênfase4 2 7 2 2" xfId="4179"/>
    <cellStyle name="20% - Ênfase4 2 7 3" xfId="1478"/>
    <cellStyle name="20% - Ênfase4 2 7 3 2" xfId="4180"/>
    <cellStyle name="20% - Ênfase4 2 7 4" xfId="1479"/>
    <cellStyle name="20% - Ênfase4 2 7 4 2" xfId="4181"/>
    <cellStyle name="20% - Ênfase4 2 7 5" xfId="3563"/>
    <cellStyle name="20% - Ênfase4 2 8" xfId="1480"/>
    <cellStyle name="20% - Ênfase4 2 8 2" xfId="4182"/>
    <cellStyle name="20% - Ênfase4 2 9" xfId="1481"/>
    <cellStyle name="20% - Ênfase4 2 9 2" xfId="4183"/>
    <cellStyle name="20% - Ênfase4 3" xfId="83"/>
    <cellStyle name="20% - Ênfase4 3 2" xfId="307"/>
    <cellStyle name="20% - Ênfase4 3 2 2" xfId="788"/>
    <cellStyle name="20% - Ênfase4 3 2 2 2" xfId="1482"/>
    <cellStyle name="20% - Ênfase4 3 2 2 2 2" xfId="4184"/>
    <cellStyle name="20% - Ênfase4 3 2 2 3" xfId="1483"/>
    <cellStyle name="20% - Ênfase4 3 2 2 3 2" xfId="4185"/>
    <cellStyle name="20% - Ênfase4 3 2 2 4" xfId="1484"/>
    <cellStyle name="20% - Ênfase4 3 2 2 4 2" xfId="4186"/>
    <cellStyle name="20% - Ênfase4 3 2 2 5" xfId="3491"/>
    <cellStyle name="20% - Ênfase4 3 2 3" xfId="1009"/>
    <cellStyle name="20% - Ênfase4 3 2 3 2" xfId="1485"/>
    <cellStyle name="20% - Ênfase4 3 2 3 2 2" xfId="4187"/>
    <cellStyle name="20% - Ênfase4 3 2 3 3" xfId="1486"/>
    <cellStyle name="20% - Ênfase4 3 2 3 3 2" xfId="4188"/>
    <cellStyle name="20% - Ênfase4 3 2 3 4" xfId="3712"/>
    <cellStyle name="20% - Ênfase4 3 2 4" xfId="1487"/>
    <cellStyle name="20% - Ênfase4 3 2 4 2" xfId="4189"/>
    <cellStyle name="20% - Ênfase4 3 2 5" xfId="1488"/>
    <cellStyle name="20% - Ênfase4 3 2 5 2" xfId="4190"/>
    <cellStyle name="20% - Ênfase4 3 2 6" xfId="1489"/>
    <cellStyle name="20% - Ênfase4 3 2 6 2" xfId="4191"/>
    <cellStyle name="20% - Ênfase4 3 2 7" xfId="567"/>
    <cellStyle name="20% - Ênfase4 3 2 8" xfId="3270"/>
    <cellStyle name="20% - Ênfase4 3 3" xfId="693"/>
    <cellStyle name="20% - Ênfase4 3 3 2" xfId="1490"/>
    <cellStyle name="20% - Ênfase4 3 3 2 2" xfId="4192"/>
    <cellStyle name="20% - Ênfase4 3 3 3" xfId="1491"/>
    <cellStyle name="20% - Ênfase4 3 3 3 2" xfId="4193"/>
    <cellStyle name="20% - Ênfase4 3 3 4" xfId="1492"/>
    <cellStyle name="20% - Ênfase4 3 3 4 2" xfId="4194"/>
    <cellStyle name="20% - Ênfase4 3 3 5" xfId="3396"/>
    <cellStyle name="20% - Ênfase4 3 4" xfId="914"/>
    <cellStyle name="20% - Ênfase4 3 4 2" xfId="1493"/>
    <cellStyle name="20% - Ênfase4 3 4 2 2" xfId="4195"/>
    <cellStyle name="20% - Ênfase4 3 4 3" xfId="1494"/>
    <cellStyle name="20% - Ênfase4 3 4 3 2" xfId="4196"/>
    <cellStyle name="20% - Ênfase4 3 4 4" xfId="1495"/>
    <cellStyle name="20% - Ênfase4 3 4 4 2" xfId="4197"/>
    <cellStyle name="20% - Ênfase4 3 4 5" xfId="3617"/>
    <cellStyle name="20% - Ênfase4 3 5" xfId="1496"/>
    <cellStyle name="20% - Ênfase4 3 5 2" xfId="4198"/>
    <cellStyle name="20% - Ênfase4 3 6" xfId="1497"/>
    <cellStyle name="20% - Ênfase4 3 6 2" xfId="4199"/>
    <cellStyle name="20% - Ênfase4 3 7" xfId="1498"/>
    <cellStyle name="20% - Ênfase4 3 7 2" xfId="4200"/>
    <cellStyle name="20% - Ênfase4 3 8" xfId="471"/>
    <cellStyle name="20% - Ênfase4 3 9" xfId="3175"/>
    <cellStyle name="20% - Ênfase4 4" xfId="118"/>
    <cellStyle name="20% - Ênfase4 4 2" xfId="342"/>
    <cellStyle name="20% - Ênfase4 4 2 2" xfId="813"/>
    <cellStyle name="20% - Ênfase4 4 2 2 2" xfId="1499"/>
    <cellStyle name="20% - Ênfase4 4 2 2 2 2" xfId="4201"/>
    <cellStyle name="20% - Ênfase4 4 2 2 3" xfId="1500"/>
    <cellStyle name="20% - Ênfase4 4 2 2 3 2" xfId="4202"/>
    <cellStyle name="20% - Ênfase4 4 2 2 4" xfId="1501"/>
    <cellStyle name="20% - Ênfase4 4 2 2 4 2" xfId="4203"/>
    <cellStyle name="20% - Ênfase4 4 2 2 5" xfId="3516"/>
    <cellStyle name="20% - Ênfase4 4 2 3" xfId="1034"/>
    <cellStyle name="20% - Ênfase4 4 2 3 2" xfId="1502"/>
    <cellStyle name="20% - Ênfase4 4 2 3 2 2" xfId="4204"/>
    <cellStyle name="20% - Ênfase4 4 2 3 3" xfId="1503"/>
    <cellStyle name="20% - Ênfase4 4 2 3 3 2" xfId="4205"/>
    <cellStyle name="20% - Ênfase4 4 2 3 4" xfId="3737"/>
    <cellStyle name="20% - Ênfase4 4 2 4" xfId="1504"/>
    <cellStyle name="20% - Ênfase4 4 2 4 2" xfId="4206"/>
    <cellStyle name="20% - Ênfase4 4 2 5" xfId="1505"/>
    <cellStyle name="20% - Ênfase4 4 2 5 2" xfId="4207"/>
    <cellStyle name="20% - Ênfase4 4 2 6" xfId="1506"/>
    <cellStyle name="20% - Ênfase4 4 2 6 2" xfId="4208"/>
    <cellStyle name="20% - Ênfase4 4 2 7" xfId="592"/>
    <cellStyle name="20% - Ênfase4 4 2 8" xfId="3295"/>
    <cellStyle name="20% - Ênfase4 4 3" xfId="718"/>
    <cellStyle name="20% - Ênfase4 4 3 2" xfId="1507"/>
    <cellStyle name="20% - Ênfase4 4 3 2 2" xfId="4209"/>
    <cellStyle name="20% - Ênfase4 4 3 3" xfId="1508"/>
    <cellStyle name="20% - Ênfase4 4 3 3 2" xfId="4210"/>
    <cellStyle name="20% - Ênfase4 4 3 4" xfId="1509"/>
    <cellStyle name="20% - Ênfase4 4 3 4 2" xfId="4211"/>
    <cellStyle name="20% - Ênfase4 4 3 5" xfId="3421"/>
    <cellStyle name="20% - Ênfase4 4 4" xfId="939"/>
    <cellStyle name="20% - Ênfase4 4 4 2" xfId="1510"/>
    <cellStyle name="20% - Ênfase4 4 4 2 2" xfId="4212"/>
    <cellStyle name="20% - Ênfase4 4 4 3" xfId="1511"/>
    <cellStyle name="20% - Ênfase4 4 4 3 2" xfId="4213"/>
    <cellStyle name="20% - Ênfase4 4 4 4" xfId="1512"/>
    <cellStyle name="20% - Ênfase4 4 4 4 2" xfId="4214"/>
    <cellStyle name="20% - Ênfase4 4 4 5" xfId="3642"/>
    <cellStyle name="20% - Ênfase4 4 5" xfId="1513"/>
    <cellStyle name="20% - Ênfase4 4 5 2" xfId="4215"/>
    <cellStyle name="20% - Ênfase4 4 6" xfId="1514"/>
    <cellStyle name="20% - Ênfase4 4 6 2" xfId="4216"/>
    <cellStyle name="20% - Ênfase4 4 7" xfId="1515"/>
    <cellStyle name="20% - Ênfase4 4 7 2" xfId="4217"/>
    <cellStyle name="20% - Ênfase4 4 8" xfId="496"/>
    <cellStyle name="20% - Ênfase4 4 9" xfId="3200"/>
    <cellStyle name="20% - Ênfase4 5" xfId="143"/>
    <cellStyle name="20% - Ênfase4 5 2" xfId="656"/>
    <cellStyle name="20% - Ênfase4 5 2 2" xfId="1516"/>
    <cellStyle name="20% - Ênfase4 5 2 2 2" xfId="4218"/>
    <cellStyle name="20% - Ênfase4 5 2 3" xfId="1517"/>
    <cellStyle name="20% - Ênfase4 5 2 3 2" xfId="4219"/>
    <cellStyle name="20% - Ênfase4 5 2 4" xfId="1518"/>
    <cellStyle name="20% - Ênfase4 5 2 4 2" xfId="4220"/>
    <cellStyle name="20% - Ênfase4 5 2 5" xfId="3359"/>
    <cellStyle name="20% - Ênfase4 5 3" xfId="877"/>
    <cellStyle name="20% - Ênfase4 5 3 2" xfId="1519"/>
    <cellStyle name="20% - Ênfase4 5 3 2 2" xfId="4221"/>
    <cellStyle name="20% - Ênfase4 5 3 3" xfId="1520"/>
    <cellStyle name="20% - Ênfase4 5 3 3 2" xfId="4222"/>
    <cellStyle name="20% - Ênfase4 5 3 4" xfId="3580"/>
    <cellStyle name="20% - Ênfase4 5 4" xfId="1521"/>
    <cellStyle name="20% - Ênfase4 5 4 2" xfId="4223"/>
    <cellStyle name="20% - Ênfase4 5 5" xfId="1522"/>
    <cellStyle name="20% - Ênfase4 5 5 2" xfId="4224"/>
    <cellStyle name="20% - Ênfase4 5 6" xfId="1523"/>
    <cellStyle name="20% - Ênfase4 5 6 2" xfId="4225"/>
    <cellStyle name="20% - Ênfase4 5 7" xfId="431"/>
    <cellStyle name="20% - Ênfase4 5 8" xfId="3138"/>
    <cellStyle name="20% - Ênfase4 6" xfId="202"/>
    <cellStyle name="20% - Ênfase4 6 2" xfId="749"/>
    <cellStyle name="20% - Ênfase4 6 2 2" xfId="1524"/>
    <cellStyle name="20% - Ênfase4 6 2 2 2" xfId="4226"/>
    <cellStyle name="20% - Ênfase4 6 2 3" xfId="1525"/>
    <cellStyle name="20% - Ênfase4 6 2 3 2" xfId="4227"/>
    <cellStyle name="20% - Ênfase4 6 2 4" xfId="1526"/>
    <cellStyle name="20% - Ênfase4 6 2 4 2" xfId="4228"/>
    <cellStyle name="20% - Ênfase4 6 2 5" xfId="3452"/>
    <cellStyle name="20% - Ênfase4 6 3" xfId="970"/>
    <cellStyle name="20% - Ênfase4 6 3 2" xfId="1527"/>
    <cellStyle name="20% - Ênfase4 6 3 2 2" xfId="4229"/>
    <cellStyle name="20% - Ênfase4 6 3 3" xfId="1528"/>
    <cellStyle name="20% - Ênfase4 6 3 3 2" xfId="4230"/>
    <cellStyle name="20% - Ênfase4 6 3 4" xfId="3673"/>
    <cellStyle name="20% - Ênfase4 6 4" xfId="1529"/>
    <cellStyle name="20% - Ênfase4 6 4 2" xfId="4231"/>
    <cellStyle name="20% - Ênfase4 6 5" xfId="1530"/>
    <cellStyle name="20% - Ênfase4 6 5 2" xfId="4232"/>
    <cellStyle name="20% - Ênfase4 6 6" xfId="1531"/>
    <cellStyle name="20% - Ênfase4 6 6 2" xfId="4233"/>
    <cellStyle name="20% - Ênfase4 6 7" xfId="527"/>
    <cellStyle name="20% - Ênfase4 6 8" xfId="3231"/>
    <cellStyle name="20% - Ênfase4 7" xfId="225"/>
    <cellStyle name="20% - Ênfase4 7 2" xfId="1532"/>
    <cellStyle name="20% - Ênfase4 7 2 2" xfId="4234"/>
    <cellStyle name="20% - Ênfase4 7 3" xfId="1533"/>
    <cellStyle name="20% - Ênfase4 7 3 2" xfId="4235"/>
    <cellStyle name="20% - Ênfase4 7 4" xfId="1534"/>
    <cellStyle name="20% - Ênfase4 7 4 2" xfId="4236"/>
    <cellStyle name="20% - Ênfase4 7 5" xfId="623"/>
    <cellStyle name="20% - Ênfase4 7 6" xfId="3326"/>
    <cellStyle name="20% - Ênfase4 8" xfId="245"/>
    <cellStyle name="20% - Ênfase4 8 2" xfId="1535"/>
    <cellStyle name="20% - Ênfase4 8 2 2" xfId="4237"/>
    <cellStyle name="20% - Ênfase4 8 3" xfId="1536"/>
    <cellStyle name="20% - Ênfase4 8 3 2" xfId="4238"/>
    <cellStyle name="20% - Ênfase4 8 4" xfId="1537"/>
    <cellStyle name="20% - Ênfase4 8 4 2" xfId="4239"/>
    <cellStyle name="20% - Ênfase4 8 5" xfId="844"/>
    <cellStyle name="20% - Ênfase4 8 6" xfId="3547"/>
    <cellStyle name="20% - Ênfase4 9" xfId="273"/>
    <cellStyle name="20% - Ênfase4 9 2" xfId="1538"/>
    <cellStyle name="20% - Ênfase4 9 3" xfId="4240"/>
    <cellStyle name="20% - Ênfase5" xfId="5" builtinId="46" customBuiltin="1"/>
    <cellStyle name="20% - Ênfase5 10" xfId="1539"/>
    <cellStyle name="20% - Ênfase5 10 2" xfId="4241"/>
    <cellStyle name="20% - Ênfase5 11" xfId="1540"/>
    <cellStyle name="20% - Ênfase5 11 2" xfId="4242"/>
    <cellStyle name="20% - Ênfase5 12" xfId="380"/>
    <cellStyle name="20% - Ênfase5 13" xfId="3101"/>
    <cellStyle name="20% - Ênfase5 2" xfId="62"/>
    <cellStyle name="20% - Ênfase5 2 10" xfId="1541"/>
    <cellStyle name="20% - Ênfase5 2 10 2" xfId="4243"/>
    <cellStyle name="20% - Ênfase5 2 11" xfId="416"/>
    <cellStyle name="20% - Ênfase5 2 12" xfId="3124"/>
    <cellStyle name="20% - Ênfase5 2 2" xfId="97"/>
    <cellStyle name="20% - Ênfase5 2 2 2" xfId="321"/>
    <cellStyle name="20% - Ênfase5 2 2 2 2" xfId="807"/>
    <cellStyle name="20% - Ênfase5 2 2 2 2 2" xfId="1542"/>
    <cellStyle name="20% - Ênfase5 2 2 2 2 2 2" xfId="4244"/>
    <cellStyle name="20% - Ênfase5 2 2 2 2 3" xfId="1543"/>
    <cellStyle name="20% - Ênfase5 2 2 2 2 3 2" xfId="4245"/>
    <cellStyle name="20% - Ênfase5 2 2 2 2 4" xfId="1544"/>
    <cellStyle name="20% - Ênfase5 2 2 2 2 4 2" xfId="4246"/>
    <cellStyle name="20% - Ênfase5 2 2 2 2 5" xfId="3510"/>
    <cellStyle name="20% - Ênfase5 2 2 2 3" xfId="1028"/>
    <cellStyle name="20% - Ênfase5 2 2 2 3 2" xfId="1545"/>
    <cellStyle name="20% - Ênfase5 2 2 2 3 2 2" xfId="4247"/>
    <cellStyle name="20% - Ênfase5 2 2 2 3 3" xfId="1546"/>
    <cellStyle name="20% - Ênfase5 2 2 2 3 3 2" xfId="4248"/>
    <cellStyle name="20% - Ênfase5 2 2 2 3 4" xfId="3731"/>
    <cellStyle name="20% - Ênfase5 2 2 2 4" xfId="1547"/>
    <cellStyle name="20% - Ênfase5 2 2 2 4 2" xfId="4249"/>
    <cellStyle name="20% - Ênfase5 2 2 2 5" xfId="1548"/>
    <cellStyle name="20% - Ênfase5 2 2 2 5 2" xfId="4250"/>
    <cellStyle name="20% - Ênfase5 2 2 2 6" xfId="1549"/>
    <cellStyle name="20% - Ênfase5 2 2 2 6 2" xfId="4251"/>
    <cellStyle name="20% - Ênfase5 2 2 2 7" xfId="586"/>
    <cellStyle name="20% - Ênfase5 2 2 2 8" xfId="3289"/>
    <cellStyle name="20% - Ênfase5 2 2 3" xfId="712"/>
    <cellStyle name="20% - Ênfase5 2 2 3 2" xfId="1550"/>
    <cellStyle name="20% - Ênfase5 2 2 3 2 2" xfId="4252"/>
    <cellStyle name="20% - Ênfase5 2 2 3 3" xfId="1551"/>
    <cellStyle name="20% - Ênfase5 2 2 3 3 2" xfId="4253"/>
    <cellStyle name="20% - Ênfase5 2 2 3 4" xfId="1552"/>
    <cellStyle name="20% - Ênfase5 2 2 3 4 2" xfId="4254"/>
    <cellStyle name="20% - Ênfase5 2 2 3 5" xfId="3415"/>
    <cellStyle name="20% - Ênfase5 2 2 4" xfId="933"/>
    <cellStyle name="20% - Ênfase5 2 2 4 2" xfId="1553"/>
    <cellStyle name="20% - Ênfase5 2 2 4 2 2" xfId="4255"/>
    <cellStyle name="20% - Ênfase5 2 2 4 3" xfId="1554"/>
    <cellStyle name="20% - Ênfase5 2 2 4 3 2" xfId="4256"/>
    <cellStyle name="20% - Ênfase5 2 2 4 4" xfId="1555"/>
    <cellStyle name="20% - Ênfase5 2 2 4 4 2" xfId="4257"/>
    <cellStyle name="20% - Ênfase5 2 2 4 5" xfId="3636"/>
    <cellStyle name="20% - Ênfase5 2 2 5" xfId="1556"/>
    <cellStyle name="20% - Ênfase5 2 2 5 2" xfId="4258"/>
    <cellStyle name="20% - Ênfase5 2 2 6" xfId="1557"/>
    <cellStyle name="20% - Ênfase5 2 2 6 2" xfId="4259"/>
    <cellStyle name="20% - Ênfase5 2 2 7" xfId="1558"/>
    <cellStyle name="20% - Ênfase5 2 2 7 2" xfId="4260"/>
    <cellStyle name="20% - Ênfase5 2 2 8" xfId="490"/>
    <cellStyle name="20% - Ênfase5 2 2 9" xfId="3194"/>
    <cellStyle name="20% - Ênfase5 2 3" xfId="132"/>
    <cellStyle name="20% - Ênfase5 2 3 2" xfId="356"/>
    <cellStyle name="20% - Ênfase5 2 3 2 2" xfId="831"/>
    <cellStyle name="20% - Ênfase5 2 3 2 2 2" xfId="1559"/>
    <cellStyle name="20% - Ênfase5 2 3 2 2 2 2" xfId="4261"/>
    <cellStyle name="20% - Ênfase5 2 3 2 2 3" xfId="1560"/>
    <cellStyle name="20% - Ênfase5 2 3 2 2 3 2" xfId="4262"/>
    <cellStyle name="20% - Ênfase5 2 3 2 2 4" xfId="1561"/>
    <cellStyle name="20% - Ênfase5 2 3 2 2 4 2" xfId="4263"/>
    <cellStyle name="20% - Ênfase5 2 3 2 2 5" xfId="3534"/>
    <cellStyle name="20% - Ênfase5 2 3 2 3" xfId="1052"/>
    <cellStyle name="20% - Ênfase5 2 3 2 3 2" xfId="1562"/>
    <cellStyle name="20% - Ênfase5 2 3 2 3 2 2" xfId="4264"/>
    <cellStyle name="20% - Ênfase5 2 3 2 3 3" xfId="1563"/>
    <cellStyle name="20% - Ênfase5 2 3 2 3 3 2" xfId="4265"/>
    <cellStyle name="20% - Ênfase5 2 3 2 3 4" xfId="3755"/>
    <cellStyle name="20% - Ênfase5 2 3 2 4" xfId="1564"/>
    <cellStyle name="20% - Ênfase5 2 3 2 4 2" xfId="4266"/>
    <cellStyle name="20% - Ênfase5 2 3 2 5" xfId="1565"/>
    <cellStyle name="20% - Ênfase5 2 3 2 5 2" xfId="4267"/>
    <cellStyle name="20% - Ênfase5 2 3 2 6" xfId="1566"/>
    <cellStyle name="20% - Ênfase5 2 3 2 6 2" xfId="4268"/>
    <cellStyle name="20% - Ênfase5 2 3 2 7" xfId="610"/>
    <cellStyle name="20% - Ênfase5 2 3 2 8" xfId="3313"/>
    <cellStyle name="20% - Ênfase5 2 3 3" xfId="736"/>
    <cellStyle name="20% - Ênfase5 2 3 3 2" xfId="1567"/>
    <cellStyle name="20% - Ênfase5 2 3 3 2 2" xfId="4269"/>
    <cellStyle name="20% - Ênfase5 2 3 3 3" xfId="1568"/>
    <cellStyle name="20% - Ênfase5 2 3 3 3 2" xfId="4270"/>
    <cellStyle name="20% - Ênfase5 2 3 3 4" xfId="1569"/>
    <cellStyle name="20% - Ênfase5 2 3 3 4 2" xfId="4271"/>
    <cellStyle name="20% - Ênfase5 2 3 3 5" xfId="3439"/>
    <cellStyle name="20% - Ênfase5 2 3 4" xfId="957"/>
    <cellStyle name="20% - Ênfase5 2 3 4 2" xfId="1570"/>
    <cellStyle name="20% - Ênfase5 2 3 4 2 2" xfId="4272"/>
    <cellStyle name="20% - Ênfase5 2 3 4 3" xfId="1571"/>
    <cellStyle name="20% - Ênfase5 2 3 4 3 2" xfId="4273"/>
    <cellStyle name="20% - Ênfase5 2 3 4 4" xfId="1572"/>
    <cellStyle name="20% - Ênfase5 2 3 4 4 2" xfId="4274"/>
    <cellStyle name="20% - Ênfase5 2 3 4 5" xfId="3660"/>
    <cellStyle name="20% - Ênfase5 2 3 5" xfId="1573"/>
    <cellStyle name="20% - Ênfase5 2 3 5 2" xfId="4275"/>
    <cellStyle name="20% - Ênfase5 2 3 6" xfId="1574"/>
    <cellStyle name="20% - Ênfase5 2 3 6 2" xfId="4276"/>
    <cellStyle name="20% - Ênfase5 2 3 7" xfId="1575"/>
    <cellStyle name="20% - Ênfase5 2 3 7 2" xfId="4277"/>
    <cellStyle name="20% - Ênfase5 2 3 8" xfId="514"/>
    <cellStyle name="20% - Ênfase5 2 3 9" xfId="3218"/>
    <cellStyle name="20% - Ênfase5 2 4" xfId="287"/>
    <cellStyle name="20% - Ênfase5 2 4 2" xfId="674"/>
    <cellStyle name="20% - Ênfase5 2 4 2 2" xfId="1576"/>
    <cellStyle name="20% - Ênfase5 2 4 2 2 2" xfId="4278"/>
    <cellStyle name="20% - Ênfase5 2 4 2 3" xfId="1577"/>
    <cellStyle name="20% - Ênfase5 2 4 2 3 2" xfId="4279"/>
    <cellStyle name="20% - Ênfase5 2 4 2 4" xfId="1578"/>
    <cellStyle name="20% - Ênfase5 2 4 2 4 2" xfId="4280"/>
    <cellStyle name="20% - Ênfase5 2 4 2 5" xfId="3377"/>
    <cellStyle name="20% - Ênfase5 2 4 3" xfId="895"/>
    <cellStyle name="20% - Ênfase5 2 4 3 2" xfId="1579"/>
    <cellStyle name="20% - Ênfase5 2 4 3 2 2" xfId="4281"/>
    <cellStyle name="20% - Ênfase5 2 4 3 3" xfId="1580"/>
    <cellStyle name="20% - Ênfase5 2 4 3 3 2" xfId="4282"/>
    <cellStyle name="20% - Ênfase5 2 4 3 4" xfId="3598"/>
    <cellStyle name="20% - Ênfase5 2 4 4" xfId="1581"/>
    <cellStyle name="20% - Ênfase5 2 4 4 2" xfId="4283"/>
    <cellStyle name="20% - Ênfase5 2 4 5" xfId="1582"/>
    <cellStyle name="20% - Ênfase5 2 4 5 2" xfId="4284"/>
    <cellStyle name="20% - Ênfase5 2 4 6" xfId="1583"/>
    <cellStyle name="20% - Ênfase5 2 4 6 2" xfId="4285"/>
    <cellStyle name="20% - Ênfase5 2 4 7" xfId="449"/>
    <cellStyle name="20% - Ênfase5 2 4 8" xfId="3156"/>
    <cellStyle name="20% - Ênfase5 2 5" xfId="546"/>
    <cellStyle name="20% - Ênfase5 2 5 2" xfId="767"/>
    <cellStyle name="20% - Ênfase5 2 5 2 2" xfId="1584"/>
    <cellStyle name="20% - Ênfase5 2 5 2 2 2" xfId="4286"/>
    <cellStyle name="20% - Ênfase5 2 5 2 3" xfId="1585"/>
    <cellStyle name="20% - Ênfase5 2 5 2 3 2" xfId="4287"/>
    <cellStyle name="20% - Ênfase5 2 5 2 4" xfId="1586"/>
    <cellStyle name="20% - Ênfase5 2 5 2 4 2" xfId="4288"/>
    <cellStyle name="20% - Ênfase5 2 5 2 5" xfId="3470"/>
    <cellStyle name="20% - Ênfase5 2 5 3" xfId="988"/>
    <cellStyle name="20% - Ênfase5 2 5 3 2" xfId="1587"/>
    <cellStyle name="20% - Ênfase5 2 5 3 2 2" xfId="4289"/>
    <cellStyle name="20% - Ênfase5 2 5 3 3" xfId="1588"/>
    <cellStyle name="20% - Ênfase5 2 5 3 3 2" xfId="4290"/>
    <cellStyle name="20% - Ênfase5 2 5 3 4" xfId="3691"/>
    <cellStyle name="20% - Ênfase5 2 5 4" xfId="1589"/>
    <cellStyle name="20% - Ênfase5 2 5 4 2" xfId="4291"/>
    <cellStyle name="20% - Ênfase5 2 5 5" xfId="1590"/>
    <cellStyle name="20% - Ênfase5 2 5 5 2" xfId="4292"/>
    <cellStyle name="20% - Ênfase5 2 5 6" xfId="1591"/>
    <cellStyle name="20% - Ênfase5 2 5 6 2" xfId="4293"/>
    <cellStyle name="20% - Ênfase5 2 5 7" xfId="3249"/>
    <cellStyle name="20% - Ênfase5 2 6" xfId="641"/>
    <cellStyle name="20% - Ênfase5 2 6 2" xfId="1592"/>
    <cellStyle name="20% - Ênfase5 2 6 2 2" xfId="4294"/>
    <cellStyle name="20% - Ênfase5 2 6 3" xfId="1593"/>
    <cellStyle name="20% - Ênfase5 2 6 3 2" xfId="4295"/>
    <cellStyle name="20% - Ênfase5 2 6 4" xfId="1594"/>
    <cellStyle name="20% - Ênfase5 2 6 4 2" xfId="4296"/>
    <cellStyle name="20% - Ênfase5 2 6 5" xfId="3344"/>
    <cellStyle name="20% - Ênfase5 2 7" xfId="862"/>
    <cellStyle name="20% - Ênfase5 2 7 2" xfId="1595"/>
    <cellStyle name="20% - Ênfase5 2 7 2 2" xfId="4297"/>
    <cellStyle name="20% - Ênfase5 2 7 3" xfId="1596"/>
    <cellStyle name="20% - Ênfase5 2 7 3 2" xfId="4298"/>
    <cellStyle name="20% - Ênfase5 2 7 4" xfId="1597"/>
    <cellStyle name="20% - Ênfase5 2 7 4 2" xfId="4299"/>
    <cellStyle name="20% - Ênfase5 2 7 5" xfId="3565"/>
    <cellStyle name="20% - Ênfase5 2 8" xfId="1598"/>
    <cellStyle name="20% - Ênfase5 2 8 2" xfId="4300"/>
    <cellStyle name="20% - Ênfase5 2 9" xfId="1599"/>
    <cellStyle name="20% - Ênfase5 2 9 2" xfId="4301"/>
    <cellStyle name="20% - Ênfase5 3" xfId="72"/>
    <cellStyle name="20% - Ênfase5 3 2" xfId="297"/>
    <cellStyle name="20% - Ênfase5 3 2 2" xfId="790"/>
    <cellStyle name="20% - Ênfase5 3 2 2 2" xfId="1600"/>
    <cellStyle name="20% - Ênfase5 3 2 2 2 2" xfId="4302"/>
    <cellStyle name="20% - Ênfase5 3 2 2 3" xfId="1601"/>
    <cellStyle name="20% - Ênfase5 3 2 2 3 2" xfId="4303"/>
    <cellStyle name="20% - Ênfase5 3 2 2 4" xfId="1602"/>
    <cellStyle name="20% - Ênfase5 3 2 2 4 2" xfId="4304"/>
    <cellStyle name="20% - Ênfase5 3 2 2 5" xfId="3493"/>
    <cellStyle name="20% - Ênfase5 3 2 3" xfId="1011"/>
    <cellStyle name="20% - Ênfase5 3 2 3 2" xfId="1603"/>
    <cellStyle name="20% - Ênfase5 3 2 3 2 2" xfId="4305"/>
    <cellStyle name="20% - Ênfase5 3 2 3 3" xfId="1604"/>
    <cellStyle name="20% - Ênfase5 3 2 3 3 2" xfId="4306"/>
    <cellStyle name="20% - Ênfase5 3 2 3 4" xfId="3714"/>
    <cellStyle name="20% - Ênfase5 3 2 4" xfId="1605"/>
    <cellStyle name="20% - Ênfase5 3 2 4 2" xfId="4307"/>
    <cellStyle name="20% - Ênfase5 3 2 5" xfId="1606"/>
    <cellStyle name="20% - Ênfase5 3 2 5 2" xfId="4308"/>
    <cellStyle name="20% - Ênfase5 3 2 6" xfId="1607"/>
    <cellStyle name="20% - Ênfase5 3 2 6 2" xfId="4309"/>
    <cellStyle name="20% - Ênfase5 3 2 7" xfId="569"/>
    <cellStyle name="20% - Ênfase5 3 2 8" xfId="3272"/>
    <cellStyle name="20% - Ênfase5 3 3" xfId="695"/>
    <cellStyle name="20% - Ênfase5 3 3 2" xfId="1608"/>
    <cellStyle name="20% - Ênfase5 3 3 2 2" xfId="4310"/>
    <cellStyle name="20% - Ênfase5 3 3 3" xfId="1609"/>
    <cellStyle name="20% - Ênfase5 3 3 3 2" xfId="4311"/>
    <cellStyle name="20% - Ênfase5 3 3 4" xfId="1610"/>
    <cellStyle name="20% - Ênfase5 3 3 4 2" xfId="4312"/>
    <cellStyle name="20% - Ênfase5 3 3 5" xfId="3398"/>
    <cellStyle name="20% - Ênfase5 3 4" xfId="916"/>
    <cellStyle name="20% - Ênfase5 3 4 2" xfId="1611"/>
    <cellStyle name="20% - Ênfase5 3 4 2 2" xfId="4313"/>
    <cellStyle name="20% - Ênfase5 3 4 3" xfId="1612"/>
    <cellStyle name="20% - Ênfase5 3 4 3 2" xfId="4314"/>
    <cellStyle name="20% - Ênfase5 3 4 4" xfId="1613"/>
    <cellStyle name="20% - Ênfase5 3 4 4 2" xfId="4315"/>
    <cellStyle name="20% - Ênfase5 3 4 5" xfId="3619"/>
    <cellStyle name="20% - Ênfase5 3 5" xfId="1614"/>
    <cellStyle name="20% - Ênfase5 3 5 2" xfId="4316"/>
    <cellStyle name="20% - Ênfase5 3 6" xfId="1615"/>
    <cellStyle name="20% - Ênfase5 3 6 2" xfId="4317"/>
    <cellStyle name="20% - Ênfase5 3 7" xfId="1616"/>
    <cellStyle name="20% - Ênfase5 3 7 2" xfId="4318"/>
    <cellStyle name="20% - Ênfase5 3 8" xfId="473"/>
    <cellStyle name="20% - Ênfase5 3 9" xfId="3177"/>
    <cellStyle name="20% - Ênfase5 4" xfId="107"/>
    <cellStyle name="20% - Ênfase5 4 2" xfId="331"/>
    <cellStyle name="20% - Ênfase5 4 2 2" xfId="815"/>
    <cellStyle name="20% - Ênfase5 4 2 2 2" xfId="1617"/>
    <cellStyle name="20% - Ênfase5 4 2 2 2 2" xfId="4319"/>
    <cellStyle name="20% - Ênfase5 4 2 2 3" xfId="1618"/>
    <cellStyle name="20% - Ênfase5 4 2 2 3 2" xfId="4320"/>
    <cellStyle name="20% - Ênfase5 4 2 2 4" xfId="1619"/>
    <cellStyle name="20% - Ênfase5 4 2 2 4 2" xfId="4321"/>
    <cellStyle name="20% - Ênfase5 4 2 2 5" xfId="3518"/>
    <cellStyle name="20% - Ênfase5 4 2 3" xfId="1036"/>
    <cellStyle name="20% - Ênfase5 4 2 3 2" xfId="1620"/>
    <cellStyle name="20% - Ênfase5 4 2 3 2 2" xfId="4322"/>
    <cellStyle name="20% - Ênfase5 4 2 3 3" xfId="1621"/>
    <cellStyle name="20% - Ênfase5 4 2 3 3 2" xfId="4323"/>
    <cellStyle name="20% - Ênfase5 4 2 3 4" xfId="3739"/>
    <cellStyle name="20% - Ênfase5 4 2 4" xfId="1622"/>
    <cellStyle name="20% - Ênfase5 4 2 4 2" xfId="4324"/>
    <cellStyle name="20% - Ênfase5 4 2 5" xfId="1623"/>
    <cellStyle name="20% - Ênfase5 4 2 5 2" xfId="4325"/>
    <cellStyle name="20% - Ênfase5 4 2 6" xfId="1624"/>
    <cellStyle name="20% - Ênfase5 4 2 6 2" xfId="4326"/>
    <cellStyle name="20% - Ênfase5 4 2 7" xfId="594"/>
    <cellStyle name="20% - Ênfase5 4 2 8" xfId="3297"/>
    <cellStyle name="20% - Ênfase5 4 3" xfId="720"/>
    <cellStyle name="20% - Ênfase5 4 3 2" xfId="1625"/>
    <cellStyle name="20% - Ênfase5 4 3 2 2" xfId="4327"/>
    <cellStyle name="20% - Ênfase5 4 3 3" xfId="1626"/>
    <cellStyle name="20% - Ênfase5 4 3 3 2" xfId="4328"/>
    <cellStyle name="20% - Ênfase5 4 3 4" xfId="1627"/>
    <cellStyle name="20% - Ênfase5 4 3 4 2" xfId="4329"/>
    <cellStyle name="20% - Ênfase5 4 3 5" xfId="3423"/>
    <cellStyle name="20% - Ênfase5 4 4" xfId="941"/>
    <cellStyle name="20% - Ênfase5 4 4 2" xfId="1628"/>
    <cellStyle name="20% - Ênfase5 4 4 2 2" xfId="4330"/>
    <cellStyle name="20% - Ênfase5 4 4 3" xfId="1629"/>
    <cellStyle name="20% - Ênfase5 4 4 3 2" xfId="4331"/>
    <cellStyle name="20% - Ênfase5 4 4 4" xfId="1630"/>
    <cellStyle name="20% - Ênfase5 4 4 4 2" xfId="4332"/>
    <cellStyle name="20% - Ênfase5 4 4 5" xfId="3644"/>
    <cellStyle name="20% - Ênfase5 4 5" xfId="1631"/>
    <cellStyle name="20% - Ênfase5 4 5 2" xfId="4333"/>
    <cellStyle name="20% - Ênfase5 4 6" xfId="1632"/>
    <cellStyle name="20% - Ênfase5 4 6 2" xfId="4334"/>
    <cellStyle name="20% - Ênfase5 4 7" xfId="1633"/>
    <cellStyle name="20% - Ênfase5 4 7 2" xfId="4335"/>
    <cellStyle name="20% - Ênfase5 4 8" xfId="498"/>
    <cellStyle name="20% - Ênfase5 4 9" xfId="3202"/>
    <cellStyle name="20% - Ênfase5 5" xfId="144"/>
    <cellStyle name="20% - Ênfase5 5 2" xfId="658"/>
    <cellStyle name="20% - Ênfase5 5 2 2" xfId="1634"/>
    <cellStyle name="20% - Ênfase5 5 2 2 2" xfId="4336"/>
    <cellStyle name="20% - Ênfase5 5 2 3" xfId="1635"/>
    <cellStyle name="20% - Ênfase5 5 2 3 2" xfId="4337"/>
    <cellStyle name="20% - Ênfase5 5 2 4" xfId="1636"/>
    <cellStyle name="20% - Ênfase5 5 2 4 2" xfId="4338"/>
    <cellStyle name="20% - Ênfase5 5 2 5" xfId="3361"/>
    <cellStyle name="20% - Ênfase5 5 3" xfId="879"/>
    <cellStyle name="20% - Ênfase5 5 3 2" xfId="1637"/>
    <cellStyle name="20% - Ênfase5 5 3 2 2" xfId="4339"/>
    <cellStyle name="20% - Ênfase5 5 3 3" xfId="1638"/>
    <cellStyle name="20% - Ênfase5 5 3 3 2" xfId="4340"/>
    <cellStyle name="20% - Ênfase5 5 3 4" xfId="3582"/>
    <cellStyle name="20% - Ênfase5 5 4" xfId="1639"/>
    <cellStyle name="20% - Ênfase5 5 4 2" xfId="4341"/>
    <cellStyle name="20% - Ênfase5 5 5" xfId="1640"/>
    <cellStyle name="20% - Ênfase5 5 5 2" xfId="4342"/>
    <cellStyle name="20% - Ênfase5 5 6" xfId="1641"/>
    <cellStyle name="20% - Ênfase5 5 6 2" xfId="4343"/>
    <cellStyle name="20% - Ênfase5 5 7" xfId="433"/>
    <cellStyle name="20% - Ênfase5 5 8" xfId="3140"/>
    <cellStyle name="20% - Ênfase5 6" xfId="205"/>
    <cellStyle name="20% - Ênfase5 6 2" xfId="751"/>
    <cellStyle name="20% - Ênfase5 6 2 2" xfId="1642"/>
    <cellStyle name="20% - Ênfase5 6 2 2 2" xfId="4344"/>
    <cellStyle name="20% - Ênfase5 6 2 3" xfId="1643"/>
    <cellStyle name="20% - Ênfase5 6 2 3 2" xfId="4345"/>
    <cellStyle name="20% - Ênfase5 6 2 4" xfId="1644"/>
    <cellStyle name="20% - Ênfase5 6 2 4 2" xfId="4346"/>
    <cellStyle name="20% - Ênfase5 6 2 5" xfId="3454"/>
    <cellStyle name="20% - Ênfase5 6 3" xfId="972"/>
    <cellStyle name="20% - Ênfase5 6 3 2" xfId="1645"/>
    <cellStyle name="20% - Ênfase5 6 3 2 2" xfId="4347"/>
    <cellStyle name="20% - Ênfase5 6 3 3" xfId="1646"/>
    <cellStyle name="20% - Ênfase5 6 3 3 2" xfId="4348"/>
    <cellStyle name="20% - Ênfase5 6 3 4" xfId="3675"/>
    <cellStyle name="20% - Ênfase5 6 4" xfId="1647"/>
    <cellStyle name="20% - Ênfase5 6 4 2" xfId="4349"/>
    <cellStyle name="20% - Ênfase5 6 5" xfId="1648"/>
    <cellStyle name="20% - Ênfase5 6 5 2" xfId="4350"/>
    <cellStyle name="20% - Ênfase5 6 6" xfId="1649"/>
    <cellStyle name="20% - Ênfase5 6 6 2" xfId="4351"/>
    <cellStyle name="20% - Ênfase5 6 7" xfId="529"/>
    <cellStyle name="20% - Ênfase5 6 8" xfId="3233"/>
    <cellStyle name="20% - Ênfase5 7" xfId="228"/>
    <cellStyle name="20% - Ênfase5 7 2" xfId="1650"/>
    <cellStyle name="20% - Ênfase5 7 2 2" xfId="4352"/>
    <cellStyle name="20% - Ênfase5 7 3" xfId="1651"/>
    <cellStyle name="20% - Ênfase5 7 3 2" xfId="4353"/>
    <cellStyle name="20% - Ênfase5 7 4" xfId="1652"/>
    <cellStyle name="20% - Ênfase5 7 4 2" xfId="4354"/>
    <cellStyle name="20% - Ênfase5 7 5" xfId="625"/>
    <cellStyle name="20% - Ênfase5 7 6" xfId="3328"/>
    <cellStyle name="20% - Ênfase5 8" xfId="248"/>
    <cellStyle name="20% - Ênfase5 8 2" xfId="1653"/>
    <cellStyle name="20% - Ênfase5 8 2 2" xfId="4355"/>
    <cellStyle name="20% - Ênfase5 8 3" xfId="1654"/>
    <cellStyle name="20% - Ênfase5 8 3 2" xfId="4356"/>
    <cellStyle name="20% - Ênfase5 8 4" xfId="1655"/>
    <cellStyle name="20% - Ênfase5 8 4 2" xfId="4357"/>
    <cellStyle name="20% - Ênfase5 8 5" xfId="846"/>
    <cellStyle name="20% - Ênfase5 8 6" xfId="3549"/>
    <cellStyle name="20% - Ênfase5 9" xfId="263"/>
    <cellStyle name="20% - Ênfase5 9 2" xfId="1656"/>
    <cellStyle name="20% - Ênfase5 9 3" xfId="4358"/>
    <cellStyle name="20% - Ênfase6" xfId="6" builtinId="50" customBuiltin="1"/>
    <cellStyle name="20% - Ênfase6 10" xfId="1657"/>
    <cellStyle name="20% - Ênfase6 10 2" xfId="4359"/>
    <cellStyle name="20% - Ênfase6 11" xfId="1658"/>
    <cellStyle name="20% - Ênfase6 11 2" xfId="4360"/>
    <cellStyle name="20% - Ênfase6 12" xfId="382"/>
    <cellStyle name="20% - Ênfase6 13" xfId="3104"/>
    <cellStyle name="20% - Ênfase6 2" xfId="64"/>
    <cellStyle name="20% - Ênfase6 2 10" xfId="1659"/>
    <cellStyle name="20% - Ênfase6 2 10 2" xfId="4361"/>
    <cellStyle name="20% - Ênfase6 2 11" xfId="418"/>
    <cellStyle name="20% - Ênfase6 2 12" xfId="3126"/>
    <cellStyle name="20% - Ênfase6 2 2" xfId="99"/>
    <cellStyle name="20% - Ênfase6 2 2 2" xfId="323"/>
    <cellStyle name="20% - Ênfase6 2 2 2 2" xfId="809"/>
    <cellStyle name="20% - Ênfase6 2 2 2 2 2" xfId="1660"/>
    <cellStyle name="20% - Ênfase6 2 2 2 2 2 2" xfId="4362"/>
    <cellStyle name="20% - Ênfase6 2 2 2 2 3" xfId="1661"/>
    <cellStyle name="20% - Ênfase6 2 2 2 2 3 2" xfId="4363"/>
    <cellStyle name="20% - Ênfase6 2 2 2 2 4" xfId="1662"/>
    <cellStyle name="20% - Ênfase6 2 2 2 2 4 2" xfId="4364"/>
    <cellStyle name="20% - Ênfase6 2 2 2 2 5" xfId="3512"/>
    <cellStyle name="20% - Ênfase6 2 2 2 3" xfId="1030"/>
    <cellStyle name="20% - Ênfase6 2 2 2 3 2" xfId="1663"/>
    <cellStyle name="20% - Ênfase6 2 2 2 3 2 2" xfId="4365"/>
    <cellStyle name="20% - Ênfase6 2 2 2 3 3" xfId="1664"/>
    <cellStyle name="20% - Ênfase6 2 2 2 3 3 2" xfId="4366"/>
    <cellStyle name="20% - Ênfase6 2 2 2 3 4" xfId="3733"/>
    <cellStyle name="20% - Ênfase6 2 2 2 4" xfId="1665"/>
    <cellStyle name="20% - Ênfase6 2 2 2 4 2" xfId="4367"/>
    <cellStyle name="20% - Ênfase6 2 2 2 5" xfId="1666"/>
    <cellStyle name="20% - Ênfase6 2 2 2 5 2" xfId="4368"/>
    <cellStyle name="20% - Ênfase6 2 2 2 6" xfId="1667"/>
    <cellStyle name="20% - Ênfase6 2 2 2 6 2" xfId="4369"/>
    <cellStyle name="20% - Ênfase6 2 2 2 7" xfId="588"/>
    <cellStyle name="20% - Ênfase6 2 2 2 8" xfId="3291"/>
    <cellStyle name="20% - Ênfase6 2 2 3" xfId="714"/>
    <cellStyle name="20% - Ênfase6 2 2 3 2" xfId="1668"/>
    <cellStyle name="20% - Ênfase6 2 2 3 2 2" xfId="4370"/>
    <cellStyle name="20% - Ênfase6 2 2 3 3" xfId="1669"/>
    <cellStyle name="20% - Ênfase6 2 2 3 3 2" xfId="4371"/>
    <cellStyle name="20% - Ênfase6 2 2 3 4" xfId="1670"/>
    <cellStyle name="20% - Ênfase6 2 2 3 4 2" xfId="4372"/>
    <cellStyle name="20% - Ênfase6 2 2 3 5" xfId="3417"/>
    <cellStyle name="20% - Ênfase6 2 2 4" xfId="935"/>
    <cellStyle name="20% - Ênfase6 2 2 4 2" xfId="1671"/>
    <cellStyle name="20% - Ênfase6 2 2 4 2 2" xfId="4373"/>
    <cellStyle name="20% - Ênfase6 2 2 4 3" xfId="1672"/>
    <cellStyle name="20% - Ênfase6 2 2 4 3 2" xfId="4374"/>
    <cellStyle name="20% - Ênfase6 2 2 4 4" xfId="1673"/>
    <cellStyle name="20% - Ênfase6 2 2 4 4 2" xfId="4375"/>
    <cellStyle name="20% - Ênfase6 2 2 4 5" xfId="3638"/>
    <cellStyle name="20% - Ênfase6 2 2 5" xfId="1674"/>
    <cellStyle name="20% - Ênfase6 2 2 5 2" xfId="4376"/>
    <cellStyle name="20% - Ênfase6 2 2 6" xfId="1675"/>
    <cellStyle name="20% - Ênfase6 2 2 6 2" xfId="4377"/>
    <cellStyle name="20% - Ênfase6 2 2 7" xfId="1676"/>
    <cellStyle name="20% - Ênfase6 2 2 7 2" xfId="4378"/>
    <cellStyle name="20% - Ênfase6 2 2 8" xfId="492"/>
    <cellStyle name="20% - Ênfase6 2 2 9" xfId="3196"/>
    <cellStyle name="20% - Ênfase6 2 3" xfId="134"/>
    <cellStyle name="20% - Ênfase6 2 3 2" xfId="358"/>
    <cellStyle name="20% - Ênfase6 2 3 2 2" xfId="833"/>
    <cellStyle name="20% - Ênfase6 2 3 2 2 2" xfId="1677"/>
    <cellStyle name="20% - Ênfase6 2 3 2 2 2 2" xfId="4379"/>
    <cellStyle name="20% - Ênfase6 2 3 2 2 3" xfId="1678"/>
    <cellStyle name="20% - Ênfase6 2 3 2 2 3 2" xfId="4380"/>
    <cellStyle name="20% - Ênfase6 2 3 2 2 4" xfId="1679"/>
    <cellStyle name="20% - Ênfase6 2 3 2 2 4 2" xfId="4381"/>
    <cellStyle name="20% - Ênfase6 2 3 2 2 5" xfId="3536"/>
    <cellStyle name="20% - Ênfase6 2 3 2 3" xfId="1054"/>
    <cellStyle name="20% - Ênfase6 2 3 2 3 2" xfId="1680"/>
    <cellStyle name="20% - Ênfase6 2 3 2 3 2 2" xfId="4382"/>
    <cellStyle name="20% - Ênfase6 2 3 2 3 3" xfId="1681"/>
    <cellStyle name="20% - Ênfase6 2 3 2 3 3 2" xfId="4383"/>
    <cellStyle name="20% - Ênfase6 2 3 2 3 4" xfId="3757"/>
    <cellStyle name="20% - Ênfase6 2 3 2 4" xfId="1682"/>
    <cellStyle name="20% - Ênfase6 2 3 2 4 2" xfId="4384"/>
    <cellStyle name="20% - Ênfase6 2 3 2 5" xfId="1683"/>
    <cellStyle name="20% - Ênfase6 2 3 2 5 2" xfId="4385"/>
    <cellStyle name="20% - Ênfase6 2 3 2 6" xfId="1684"/>
    <cellStyle name="20% - Ênfase6 2 3 2 6 2" xfId="4386"/>
    <cellStyle name="20% - Ênfase6 2 3 2 7" xfId="612"/>
    <cellStyle name="20% - Ênfase6 2 3 2 8" xfId="3315"/>
    <cellStyle name="20% - Ênfase6 2 3 3" xfId="738"/>
    <cellStyle name="20% - Ênfase6 2 3 3 2" xfId="1685"/>
    <cellStyle name="20% - Ênfase6 2 3 3 2 2" xfId="4387"/>
    <cellStyle name="20% - Ênfase6 2 3 3 3" xfId="1686"/>
    <cellStyle name="20% - Ênfase6 2 3 3 3 2" xfId="4388"/>
    <cellStyle name="20% - Ênfase6 2 3 3 4" xfId="1687"/>
    <cellStyle name="20% - Ênfase6 2 3 3 4 2" xfId="4389"/>
    <cellStyle name="20% - Ênfase6 2 3 3 5" xfId="3441"/>
    <cellStyle name="20% - Ênfase6 2 3 4" xfId="959"/>
    <cellStyle name="20% - Ênfase6 2 3 4 2" xfId="1688"/>
    <cellStyle name="20% - Ênfase6 2 3 4 2 2" xfId="4390"/>
    <cellStyle name="20% - Ênfase6 2 3 4 3" xfId="1689"/>
    <cellStyle name="20% - Ênfase6 2 3 4 3 2" xfId="4391"/>
    <cellStyle name="20% - Ênfase6 2 3 4 4" xfId="1690"/>
    <cellStyle name="20% - Ênfase6 2 3 4 4 2" xfId="4392"/>
    <cellStyle name="20% - Ênfase6 2 3 4 5" xfId="3662"/>
    <cellStyle name="20% - Ênfase6 2 3 5" xfId="1691"/>
    <cellStyle name="20% - Ênfase6 2 3 5 2" xfId="4393"/>
    <cellStyle name="20% - Ênfase6 2 3 6" xfId="1692"/>
    <cellStyle name="20% - Ênfase6 2 3 6 2" xfId="4394"/>
    <cellStyle name="20% - Ênfase6 2 3 7" xfId="1693"/>
    <cellStyle name="20% - Ênfase6 2 3 7 2" xfId="4395"/>
    <cellStyle name="20% - Ênfase6 2 3 8" xfId="516"/>
    <cellStyle name="20% - Ênfase6 2 3 9" xfId="3220"/>
    <cellStyle name="20% - Ênfase6 2 4" xfId="289"/>
    <cellStyle name="20% - Ênfase6 2 4 2" xfId="676"/>
    <cellStyle name="20% - Ênfase6 2 4 2 2" xfId="1694"/>
    <cellStyle name="20% - Ênfase6 2 4 2 2 2" xfId="4396"/>
    <cellStyle name="20% - Ênfase6 2 4 2 3" xfId="1695"/>
    <cellStyle name="20% - Ênfase6 2 4 2 3 2" xfId="4397"/>
    <cellStyle name="20% - Ênfase6 2 4 2 4" xfId="1696"/>
    <cellStyle name="20% - Ênfase6 2 4 2 4 2" xfId="4398"/>
    <cellStyle name="20% - Ênfase6 2 4 2 5" xfId="3379"/>
    <cellStyle name="20% - Ênfase6 2 4 3" xfId="897"/>
    <cellStyle name="20% - Ênfase6 2 4 3 2" xfId="1697"/>
    <cellStyle name="20% - Ênfase6 2 4 3 2 2" xfId="4399"/>
    <cellStyle name="20% - Ênfase6 2 4 3 3" xfId="1698"/>
    <cellStyle name="20% - Ênfase6 2 4 3 3 2" xfId="4400"/>
    <cellStyle name="20% - Ênfase6 2 4 3 4" xfId="3600"/>
    <cellStyle name="20% - Ênfase6 2 4 4" xfId="1699"/>
    <cellStyle name="20% - Ênfase6 2 4 4 2" xfId="4401"/>
    <cellStyle name="20% - Ênfase6 2 4 5" xfId="1700"/>
    <cellStyle name="20% - Ênfase6 2 4 5 2" xfId="4402"/>
    <cellStyle name="20% - Ênfase6 2 4 6" xfId="1701"/>
    <cellStyle name="20% - Ênfase6 2 4 6 2" xfId="4403"/>
    <cellStyle name="20% - Ênfase6 2 4 7" xfId="451"/>
    <cellStyle name="20% - Ênfase6 2 4 8" xfId="3158"/>
    <cellStyle name="20% - Ênfase6 2 5" xfId="548"/>
    <cellStyle name="20% - Ênfase6 2 5 2" xfId="769"/>
    <cellStyle name="20% - Ênfase6 2 5 2 2" xfId="1702"/>
    <cellStyle name="20% - Ênfase6 2 5 2 2 2" xfId="4404"/>
    <cellStyle name="20% - Ênfase6 2 5 2 3" xfId="1703"/>
    <cellStyle name="20% - Ênfase6 2 5 2 3 2" xfId="4405"/>
    <cellStyle name="20% - Ênfase6 2 5 2 4" xfId="1704"/>
    <cellStyle name="20% - Ênfase6 2 5 2 4 2" xfId="4406"/>
    <cellStyle name="20% - Ênfase6 2 5 2 5" xfId="3472"/>
    <cellStyle name="20% - Ênfase6 2 5 3" xfId="990"/>
    <cellStyle name="20% - Ênfase6 2 5 3 2" xfId="1705"/>
    <cellStyle name="20% - Ênfase6 2 5 3 2 2" xfId="4407"/>
    <cellStyle name="20% - Ênfase6 2 5 3 3" xfId="1706"/>
    <cellStyle name="20% - Ênfase6 2 5 3 3 2" xfId="4408"/>
    <cellStyle name="20% - Ênfase6 2 5 3 4" xfId="3693"/>
    <cellStyle name="20% - Ênfase6 2 5 4" xfId="1707"/>
    <cellStyle name="20% - Ênfase6 2 5 4 2" xfId="4409"/>
    <cellStyle name="20% - Ênfase6 2 5 5" xfId="1708"/>
    <cellStyle name="20% - Ênfase6 2 5 5 2" xfId="4410"/>
    <cellStyle name="20% - Ênfase6 2 5 6" xfId="1709"/>
    <cellStyle name="20% - Ênfase6 2 5 6 2" xfId="4411"/>
    <cellStyle name="20% - Ênfase6 2 5 7" xfId="3251"/>
    <cellStyle name="20% - Ênfase6 2 6" xfId="643"/>
    <cellStyle name="20% - Ênfase6 2 6 2" xfId="1710"/>
    <cellStyle name="20% - Ênfase6 2 6 2 2" xfId="4412"/>
    <cellStyle name="20% - Ênfase6 2 6 3" xfId="1711"/>
    <cellStyle name="20% - Ênfase6 2 6 3 2" xfId="4413"/>
    <cellStyle name="20% - Ênfase6 2 6 4" xfId="1712"/>
    <cellStyle name="20% - Ênfase6 2 6 4 2" xfId="4414"/>
    <cellStyle name="20% - Ênfase6 2 6 5" xfId="3346"/>
    <cellStyle name="20% - Ênfase6 2 7" xfId="864"/>
    <cellStyle name="20% - Ênfase6 2 7 2" xfId="1713"/>
    <cellStyle name="20% - Ênfase6 2 7 2 2" xfId="4415"/>
    <cellStyle name="20% - Ênfase6 2 7 3" xfId="1714"/>
    <cellStyle name="20% - Ênfase6 2 7 3 2" xfId="4416"/>
    <cellStyle name="20% - Ênfase6 2 7 4" xfId="1715"/>
    <cellStyle name="20% - Ênfase6 2 7 4 2" xfId="4417"/>
    <cellStyle name="20% - Ênfase6 2 7 5" xfId="3567"/>
    <cellStyle name="20% - Ênfase6 2 8" xfId="1716"/>
    <cellStyle name="20% - Ênfase6 2 8 2" xfId="4418"/>
    <cellStyle name="20% - Ênfase6 2 9" xfId="1717"/>
    <cellStyle name="20% - Ênfase6 2 9 2" xfId="4419"/>
    <cellStyle name="20% - Ênfase6 3" xfId="73"/>
    <cellStyle name="20% - Ênfase6 3 2" xfId="298"/>
    <cellStyle name="20% - Ênfase6 3 2 2" xfId="792"/>
    <cellStyle name="20% - Ênfase6 3 2 2 2" xfId="1718"/>
    <cellStyle name="20% - Ênfase6 3 2 2 2 2" xfId="4420"/>
    <cellStyle name="20% - Ênfase6 3 2 2 3" xfId="1719"/>
    <cellStyle name="20% - Ênfase6 3 2 2 3 2" xfId="4421"/>
    <cellStyle name="20% - Ênfase6 3 2 2 4" xfId="1720"/>
    <cellStyle name="20% - Ênfase6 3 2 2 4 2" xfId="4422"/>
    <cellStyle name="20% - Ênfase6 3 2 2 5" xfId="3495"/>
    <cellStyle name="20% - Ênfase6 3 2 3" xfId="1013"/>
    <cellStyle name="20% - Ênfase6 3 2 3 2" xfId="1721"/>
    <cellStyle name="20% - Ênfase6 3 2 3 2 2" xfId="4423"/>
    <cellStyle name="20% - Ênfase6 3 2 3 3" xfId="1722"/>
    <cellStyle name="20% - Ênfase6 3 2 3 3 2" xfId="4424"/>
    <cellStyle name="20% - Ênfase6 3 2 3 4" xfId="3716"/>
    <cellStyle name="20% - Ênfase6 3 2 4" xfId="1723"/>
    <cellStyle name="20% - Ênfase6 3 2 4 2" xfId="4425"/>
    <cellStyle name="20% - Ênfase6 3 2 5" xfId="1724"/>
    <cellStyle name="20% - Ênfase6 3 2 5 2" xfId="4426"/>
    <cellStyle name="20% - Ênfase6 3 2 6" xfId="1725"/>
    <cellStyle name="20% - Ênfase6 3 2 6 2" xfId="4427"/>
    <cellStyle name="20% - Ênfase6 3 2 7" xfId="571"/>
    <cellStyle name="20% - Ênfase6 3 2 8" xfId="3274"/>
    <cellStyle name="20% - Ênfase6 3 3" xfId="697"/>
    <cellStyle name="20% - Ênfase6 3 3 2" xfId="1726"/>
    <cellStyle name="20% - Ênfase6 3 3 2 2" xfId="4428"/>
    <cellStyle name="20% - Ênfase6 3 3 3" xfId="1727"/>
    <cellStyle name="20% - Ênfase6 3 3 3 2" xfId="4429"/>
    <cellStyle name="20% - Ênfase6 3 3 4" xfId="1728"/>
    <cellStyle name="20% - Ênfase6 3 3 4 2" xfId="4430"/>
    <cellStyle name="20% - Ênfase6 3 3 5" xfId="3400"/>
    <cellStyle name="20% - Ênfase6 3 4" xfId="918"/>
    <cellStyle name="20% - Ênfase6 3 4 2" xfId="1729"/>
    <cellStyle name="20% - Ênfase6 3 4 2 2" xfId="4431"/>
    <cellStyle name="20% - Ênfase6 3 4 3" xfId="1730"/>
    <cellStyle name="20% - Ênfase6 3 4 3 2" xfId="4432"/>
    <cellStyle name="20% - Ênfase6 3 4 4" xfId="1731"/>
    <cellStyle name="20% - Ênfase6 3 4 4 2" xfId="4433"/>
    <cellStyle name="20% - Ênfase6 3 4 5" xfId="3621"/>
    <cellStyle name="20% - Ênfase6 3 5" xfId="1732"/>
    <cellStyle name="20% - Ênfase6 3 5 2" xfId="4434"/>
    <cellStyle name="20% - Ênfase6 3 6" xfId="1733"/>
    <cellStyle name="20% - Ênfase6 3 6 2" xfId="4435"/>
    <cellStyle name="20% - Ênfase6 3 7" xfId="1734"/>
    <cellStyle name="20% - Ênfase6 3 7 2" xfId="4436"/>
    <cellStyle name="20% - Ênfase6 3 8" xfId="475"/>
    <cellStyle name="20% - Ênfase6 3 9" xfId="3179"/>
    <cellStyle name="20% - Ênfase6 4" xfId="108"/>
    <cellStyle name="20% - Ênfase6 4 2" xfId="332"/>
    <cellStyle name="20% - Ênfase6 4 2 2" xfId="817"/>
    <cellStyle name="20% - Ênfase6 4 2 2 2" xfId="1735"/>
    <cellStyle name="20% - Ênfase6 4 2 2 2 2" xfId="4437"/>
    <cellStyle name="20% - Ênfase6 4 2 2 3" xfId="1736"/>
    <cellStyle name="20% - Ênfase6 4 2 2 3 2" xfId="4438"/>
    <cellStyle name="20% - Ênfase6 4 2 2 4" xfId="1737"/>
    <cellStyle name="20% - Ênfase6 4 2 2 4 2" xfId="4439"/>
    <cellStyle name="20% - Ênfase6 4 2 2 5" xfId="3520"/>
    <cellStyle name="20% - Ênfase6 4 2 3" xfId="1038"/>
    <cellStyle name="20% - Ênfase6 4 2 3 2" xfId="1738"/>
    <cellStyle name="20% - Ênfase6 4 2 3 2 2" xfId="4440"/>
    <cellStyle name="20% - Ênfase6 4 2 3 3" xfId="1739"/>
    <cellStyle name="20% - Ênfase6 4 2 3 3 2" xfId="4441"/>
    <cellStyle name="20% - Ênfase6 4 2 3 4" xfId="3741"/>
    <cellStyle name="20% - Ênfase6 4 2 4" xfId="1740"/>
    <cellStyle name="20% - Ênfase6 4 2 4 2" xfId="4442"/>
    <cellStyle name="20% - Ênfase6 4 2 5" xfId="1741"/>
    <cellStyle name="20% - Ênfase6 4 2 5 2" xfId="4443"/>
    <cellStyle name="20% - Ênfase6 4 2 6" xfId="1742"/>
    <cellStyle name="20% - Ênfase6 4 2 6 2" xfId="4444"/>
    <cellStyle name="20% - Ênfase6 4 2 7" xfId="596"/>
    <cellStyle name="20% - Ênfase6 4 2 8" xfId="3299"/>
    <cellStyle name="20% - Ênfase6 4 3" xfId="722"/>
    <cellStyle name="20% - Ênfase6 4 3 2" xfId="1743"/>
    <cellStyle name="20% - Ênfase6 4 3 2 2" xfId="4445"/>
    <cellStyle name="20% - Ênfase6 4 3 3" xfId="1744"/>
    <cellStyle name="20% - Ênfase6 4 3 3 2" xfId="4446"/>
    <cellStyle name="20% - Ênfase6 4 3 4" xfId="1745"/>
    <cellStyle name="20% - Ênfase6 4 3 4 2" xfId="4447"/>
    <cellStyle name="20% - Ênfase6 4 3 5" xfId="3425"/>
    <cellStyle name="20% - Ênfase6 4 4" xfId="943"/>
    <cellStyle name="20% - Ênfase6 4 4 2" xfId="1746"/>
    <cellStyle name="20% - Ênfase6 4 4 2 2" xfId="4448"/>
    <cellStyle name="20% - Ênfase6 4 4 3" xfId="1747"/>
    <cellStyle name="20% - Ênfase6 4 4 3 2" xfId="4449"/>
    <cellStyle name="20% - Ênfase6 4 4 4" xfId="1748"/>
    <cellStyle name="20% - Ênfase6 4 4 4 2" xfId="4450"/>
    <cellStyle name="20% - Ênfase6 4 4 5" xfId="3646"/>
    <cellStyle name="20% - Ênfase6 4 5" xfId="1749"/>
    <cellStyle name="20% - Ênfase6 4 5 2" xfId="4451"/>
    <cellStyle name="20% - Ênfase6 4 6" xfId="1750"/>
    <cellStyle name="20% - Ênfase6 4 6 2" xfId="4452"/>
    <cellStyle name="20% - Ênfase6 4 7" xfId="1751"/>
    <cellStyle name="20% - Ênfase6 4 7 2" xfId="4453"/>
    <cellStyle name="20% - Ênfase6 4 8" xfId="500"/>
    <cellStyle name="20% - Ênfase6 4 9" xfId="3204"/>
    <cellStyle name="20% - Ênfase6 5" xfId="145"/>
    <cellStyle name="20% - Ênfase6 5 2" xfId="660"/>
    <cellStyle name="20% - Ênfase6 5 2 2" xfId="1752"/>
    <cellStyle name="20% - Ênfase6 5 2 2 2" xfId="4454"/>
    <cellStyle name="20% - Ênfase6 5 2 3" xfId="1753"/>
    <cellStyle name="20% - Ênfase6 5 2 3 2" xfId="4455"/>
    <cellStyle name="20% - Ênfase6 5 2 4" xfId="1754"/>
    <cellStyle name="20% - Ênfase6 5 2 4 2" xfId="4456"/>
    <cellStyle name="20% - Ênfase6 5 2 5" xfId="3363"/>
    <cellStyle name="20% - Ênfase6 5 3" xfId="881"/>
    <cellStyle name="20% - Ênfase6 5 3 2" xfId="1755"/>
    <cellStyle name="20% - Ênfase6 5 3 2 2" xfId="4457"/>
    <cellStyle name="20% - Ênfase6 5 3 3" xfId="1756"/>
    <cellStyle name="20% - Ênfase6 5 3 3 2" xfId="4458"/>
    <cellStyle name="20% - Ênfase6 5 3 4" xfId="3584"/>
    <cellStyle name="20% - Ênfase6 5 4" xfId="1757"/>
    <cellStyle name="20% - Ênfase6 5 4 2" xfId="4459"/>
    <cellStyle name="20% - Ênfase6 5 5" xfId="1758"/>
    <cellStyle name="20% - Ênfase6 5 5 2" xfId="4460"/>
    <cellStyle name="20% - Ênfase6 5 6" xfId="1759"/>
    <cellStyle name="20% - Ênfase6 5 6 2" xfId="4461"/>
    <cellStyle name="20% - Ênfase6 5 7" xfId="435"/>
    <cellStyle name="20% - Ênfase6 5 8" xfId="3142"/>
    <cellStyle name="20% - Ênfase6 6" xfId="208"/>
    <cellStyle name="20% - Ênfase6 6 2" xfId="753"/>
    <cellStyle name="20% - Ênfase6 6 2 2" xfId="1760"/>
    <cellStyle name="20% - Ênfase6 6 2 2 2" xfId="4462"/>
    <cellStyle name="20% - Ênfase6 6 2 3" xfId="1761"/>
    <cellStyle name="20% - Ênfase6 6 2 3 2" xfId="4463"/>
    <cellStyle name="20% - Ênfase6 6 2 4" xfId="1762"/>
    <cellStyle name="20% - Ênfase6 6 2 4 2" xfId="4464"/>
    <cellStyle name="20% - Ênfase6 6 2 5" xfId="3456"/>
    <cellStyle name="20% - Ênfase6 6 3" xfId="974"/>
    <cellStyle name="20% - Ênfase6 6 3 2" xfId="1763"/>
    <cellStyle name="20% - Ênfase6 6 3 2 2" xfId="4465"/>
    <cellStyle name="20% - Ênfase6 6 3 3" xfId="1764"/>
    <cellStyle name="20% - Ênfase6 6 3 3 2" xfId="4466"/>
    <cellStyle name="20% - Ênfase6 6 3 4" xfId="3677"/>
    <cellStyle name="20% - Ênfase6 6 4" xfId="1765"/>
    <cellStyle name="20% - Ênfase6 6 4 2" xfId="4467"/>
    <cellStyle name="20% - Ênfase6 6 5" xfId="1766"/>
    <cellStyle name="20% - Ênfase6 6 5 2" xfId="4468"/>
    <cellStyle name="20% - Ênfase6 6 6" xfId="1767"/>
    <cellStyle name="20% - Ênfase6 6 6 2" xfId="4469"/>
    <cellStyle name="20% - Ênfase6 6 7" xfId="531"/>
    <cellStyle name="20% - Ênfase6 6 8" xfId="3235"/>
    <cellStyle name="20% - Ênfase6 7" xfId="231"/>
    <cellStyle name="20% - Ênfase6 7 2" xfId="1768"/>
    <cellStyle name="20% - Ênfase6 7 2 2" xfId="4470"/>
    <cellStyle name="20% - Ênfase6 7 3" xfId="1769"/>
    <cellStyle name="20% - Ênfase6 7 3 2" xfId="4471"/>
    <cellStyle name="20% - Ênfase6 7 4" xfId="1770"/>
    <cellStyle name="20% - Ênfase6 7 4 2" xfId="4472"/>
    <cellStyle name="20% - Ênfase6 7 5" xfId="627"/>
    <cellStyle name="20% - Ênfase6 7 6" xfId="3330"/>
    <cellStyle name="20% - Ênfase6 8" xfId="251"/>
    <cellStyle name="20% - Ênfase6 8 2" xfId="1771"/>
    <cellStyle name="20% - Ênfase6 8 2 2" xfId="4473"/>
    <cellStyle name="20% - Ênfase6 8 3" xfId="1772"/>
    <cellStyle name="20% - Ênfase6 8 3 2" xfId="4474"/>
    <cellStyle name="20% - Ênfase6 8 4" xfId="1773"/>
    <cellStyle name="20% - Ênfase6 8 4 2" xfId="4475"/>
    <cellStyle name="20% - Ênfase6 8 5" xfId="848"/>
    <cellStyle name="20% - Ênfase6 8 6" xfId="3551"/>
    <cellStyle name="20% - Ênfase6 9" xfId="264"/>
    <cellStyle name="20% - Ênfase6 9 2" xfId="1774"/>
    <cellStyle name="20% - Ênfase6 9 3" xfId="4476"/>
    <cellStyle name="40% - Ênfase1" xfId="7" builtinId="31" customBuiltin="1"/>
    <cellStyle name="40% - Ênfase1 10" xfId="1775"/>
    <cellStyle name="40% - Ênfase1 10 2" xfId="4477"/>
    <cellStyle name="40% - Ênfase1 11" xfId="1776"/>
    <cellStyle name="40% - Ênfase1 11 2" xfId="4478"/>
    <cellStyle name="40% - Ênfase1 12" xfId="373"/>
    <cellStyle name="40% - Ênfase1 13" xfId="3089"/>
    <cellStyle name="40% - Ênfase1 2" xfId="54"/>
    <cellStyle name="40% - Ênfase1 2 10" xfId="1777"/>
    <cellStyle name="40% - Ênfase1 2 10 2" xfId="4479"/>
    <cellStyle name="40% - Ênfase1 2 11" xfId="409"/>
    <cellStyle name="40% - Ênfase1 2 12" xfId="3117"/>
    <cellStyle name="40% - Ênfase1 2 2" xfId="89"/>
    <cellStyle name="40% - Ênfase1 2 2 2" xfId="313"/>
    <cellStyle name="40% - Ênfase1 2 2 2 2" xfId="800"/>
    <cellStyle name="40% - Ênfase1 2 2 2 2 2" xfId="1778"/>
    <cellStyle name="40% - Ênfase1 2 2 2 2 2 2" xfId="4480"/>
    <cellStyle name="40% - Ênfase1 2 2 2 2 3" xfId="1779"/>
    <cellStyle name="40% - Ênfase1 2 2 2 2 3 2" xfId="4481"/>
    <cellStyle name="40% - Ênfase1 2 2 2 2 4" xfId="1780"/>
    <cellStyle name="40% - Ênfase1 2 2 2 2 4 2" xfId="4482"/>
    <cellStyle name="40% - Ênfase1 2 2 2 2 5" xfId="3503"/>
    <cellStyle name="40% - Ênfase1 2 2 2 3" xfId="1021"/>
    <cellStyle name="40% - Ênfase1 2 2 2 3 2" xfId="1781"/>
    <cellStyle name="40% - Ênfase1 2 2 2 3 2 2" xfId="4483"/>
    <cellStyle name="40% - Ênfase1 2 2 2 3 3" xfId="1782"/>
    <cellStyle name="40% - Ênfase1 2 2 2 3 3 2" xfId="4484"/>
    <cellStyle name="40% - Ênfase1 2 2 2 3 4" xfId="3724"/>
    <cellStyle name="40% - Ênfase1 2 2 2 4" xfId="1783"/>
    <cellStyle name="40% - Ênfase1 2 2 2 4 2" xfId="4485"/>
    <cellStyle name="40% - Ênfase1 2 2 2 5" xfId="1784"/>
    <cellStyle name="40% - Ênfase1 2 2 2 5 2" xfId="4486"/>
    <cellStyle name="40% - Ênfase1 2 2 2 6" xfId="1785"/>
    <cellStyle name="40% - Ênfase1 2 2 2 6 2" xfId="4487"/>
    <cellStyle name="40% - Ênfase1 2 2 2 7" xfId="579"/>
    <cellStyle name="40% - Ênfase1 2 2 2 8" xfId="3282"/>
    <cellStyle name="40% - Ênfase1 2 2 3" xfId="705"/>
    <cellStyle name="40% - Ênfase1 2 2 3 2" xfId="1786"/>
    <cellStyle name="40% - Ênfase1 2 2 3 2 2" xfId="4488"/>
    <cellStyle name="40% - Ênfase1 2 2 3 3" xfId="1787"/>
    <cellStyle name="40% - Ênfase1 2 2 3 3 2" xfId="4489"/>
    <cellStyle name="40% - Ênfase1 2 2 3 4" xfId="1788"/>
    <cellStyle name="40% - Ênfase1 2 2 3 4 2" xfId="4490"/>
    <cellStyle name="40% - Ênfase1 2 2 3 5" xfId="3408"/>
    <cellStyle name="40% - Ênfase1 2 2 4" xfId="926"/>
    <cellStyle name="40% - Ênfase1 2 2 4 2" xfId="1789"/>
    <cellStyle name="40% - Ênfase1 2 2 4 2 2" xfId="4491"/>
    <cellStyle name="40% - Ênfase1 2 2 4 3" xfId="1790"/>
    <cellStyle name="40% - Ênfase1 2 2 4 3 2" xfId="4492"/>
    <cellStyle name="40% - Ênfase1 2 2 4 4" xfId="1791"/>
    <cellStyle name="40% - Ênfase1 2 2 4 4 2" xfId="4493"/>
    <cellStyle name="40% - Ênfase1 2 2 4 5" xfId="3629"/>
    <cellStyle name="40% - Ênfase1 2 2 5" xfId="1792"/>
    <cellStyle name="40% - Ênfase1 2 2 5 2" xfId="4494"/>
    <cellStyle name="40% - Ênfase1 2 2 6" xfId="1793"/>
    <cellStyle name="40% - Ênfase1 2 2 6 2" xfId="4495"/>
    <cellStyle name="40% - Ênfase1 2 2 7" xfId="1794"/>
    <cellStyle name="40% - Ênfase1 2 2 7 2" xfId="4496"/>
    <cellStyle name="40% - Ênfase1 2 2 8" xfId="483"/>
    <cellStyle name="40% - Ênfase1 2 2 9" xfId="3187"/>
    <cellStyle name="40% - Ênfase1 2 3" xfId="124"/>
    <cellStyle name="40% - Ênfase1 2 3 2" xfId="348"/>
    <cellStyle name="40% - Ênfase1 2 3 2 2" xfId="824"/>
    <cellStyle name="40% - Ênfase1 2 3 2 2 2" xfId="1795"/>
    <cellStyle name="40% - Ênfase1 2 3 2 2 2 2" xfId="4497"/>
    <cellStyle name="40% - Ênfase1 2 3 2 2 3" xfId="1796"/>
    <cellStyle name="40% - Ênfase1 2 3 2 2 3 2" xfId="4498"/>
    <cellStyle name="40% - Ênfase1 2 3 2 2 4" xfId="1797"/>
    <cellStyle name="40% - Ênfase1 2 3 2 2 4 2" xfId="4499"/>
    <cellStyle name="40% - Ênfase1 2 3 2 2 5" xfId="3527"/>
    <cellStyle name="40% - Ênfase1 2 3 2 3" xfId="1045"/>
    <cellStyle name="40% - Ênfase1 2 3 2 3 2" xfId="1798"/>
    <cellStyle name="40% - Ênfase1 2 3 2 3 2 2" xfId="4500"/>
    <cellStyle name="40% - Ênfase1 2 3 2 3 3" xfId="1799"/>
    <cellStyle name="40% - Ênfase1 2 3 2 3 3 2" xfId="4501"/>
    <cellStyle name="40% - Ênfase1 2 3 2 3 4" xfId="3748"/>
    <cellStyle name="40% - Ênfase1 2 3 2 4" xfId="1800"/>
    <cellStyle name="40% - Ênfase1 2 3 2 4 2" xfId="4502"/>
    <cellStyle name="40% - Ênfase1 2 3 2 5" xfId="1801"/>
    <cellStyle name="40% - Ênfase1 2 3 2 5 2" xfId="4503"/>
    <cellStyle name="40% - Ênfase1 2 3 2 6" xfId="1802"/>
    <cellStyle name="40% - Ênfase1 2 3 2 6 2" xfId="4504"/>
    <cellStyle name="40% - Ênfase1 2 3 2 7" xfId="603"/>
    <cellStyle name="40% - Ênfase1 2 3 2 8" xfId="3306"/>
    <cellStyle name="40% - Ênfase1 2 3 3" xfId="729"/>
    <cellStyle name="40% - Ênfase1 2 3 3 2" xfId="1803"/>
    <cellStyle name="40% - Ênfase1 2 3 3 2 2" xfId="4505"/>
    <cellStyle name="40% - Ênfase1 2 3 3 3" xfId="1804"/>
    <cellStyle name="40% - Ênfase1 2 3 3 3 2" xfId="4506"/>
    <cellStyle name="40% - Ênfase1 2 3 3 4" xfId="1805"/>
    <cellStyle name="40% - Ênfase1 2 3 3 4 2" xfId="4507"/>
    <cellStyle name="40% - Ênfase1 2 3 3 5" xfId="3432"/>
    <cellStyle name="40% - Ênfase1 2 3 4" xfId="950"/>
    <cellStyle name="40% - Ênfase1 2 3 4 2" xfId="1806"/>
    <cellStyle name="40% - Ênfase1 2 3 4 2 2" xfId="4508"/>
    <cellStyle name="40% - Ênfase1 2 3 4 3" xfId="1807"/>
    <cellStyle name="40% - Ênfase1 2 3 4 3 2" xfId="4509"/>
    <cellStyle name="40% - Ênfase1 2 3 4 4" xfId="1808"/>
    <cellStyle name="40% - Ênfase1 2 3 4 4 2" xfId="4510"/>
    <cellStyle name="40% - Ênfase1 2 3 4 5" xfId="3653"/>
    <cellStyle name="40% - Ênfase1 2 3 5" xfId="1809"/>
    <cellStyle name="40% - Ênfase1 2 3 5 2" xfId="4511"/>
    <cellStyle name="40% - Ênfase1 2 3 6" xfId="1810"/>
    <cellStyle name="40% - Ênfase1 2 3 6 2" xfId="4512"/>
    <cellStyle name="40% - Ênfase1 2 3 7" xfId="1811"/>
    <cellStyle name="40% - Ênfase1 2 3 7 2" xfId="4513"/>
    <cellStyle name="40% - Ênfase1 2 3 8" xfId="507"/>
    <cellStyle name="40% - Ênfase1 2 3 9" xfId="3211"/>
    <cellStyle name="40% - Ênfase1 2 4" xfId="279"/>
    <cellStyle name="40% - Ênfase1 2 4 2" xfId="667"/>
    <cellStyle name="40% - Ênfase1 2 4 2 2" xfId="1812"/>
    <cellStyle name="40% - Ênfase1 2 4 2 2 2" xfId="4514"/>
    <cellStyle name="40% - Ênfase1 2 4 2 3" xfId="1813"/>
    <cellStyle name="40% - Ênfase1 2 4 2 3 2" xfId="4515"/>
    <cellStyle name="40% - Ênfase1 2 4 2 4" xfId="1814"/>
    <cellStyle name="40% - Ênfase1 2 4 2 4 2" xfId="4516"/>
    <cellStyle name="40% - Ênfase1 2 4 2 5" xfId="3370"/>
    <cellStyle name="40% - Ênfase1 2 4 3" xfId="888"/>
    <cellStyle name="40% - Ênfase1 2 4 3 2" xfId="1815"/>
    <cellStyle name="40% - Ênfase1 2 4 3 2 2" xfId="4517"/>
    <cellStyle name="40% - Ênfase1 2 4 3 3" xfId="1816"/>
    <cellStyle name="40% - Ênfase1 2 4 3 3 2" xfId="4518"/>
    <cellStyle name="40% - Ênfase1 2 4 3 4" xfId="3591"/>
    <cellStyle name="40% - Ênfase1 2 4 4" xfId="1817"/>
    <cellStyle name="40% - Ênfase1 2 4 4 2" xfId="4519"/>
    <cellStyle name="40% - Ênfase1 2 4 5" xfId="1818"/>
    <cellStyle name="40% - Ênfase1 2 4 5 2" xfId="4520"/>
    <cellStyle name="40% - Ênfase1 2 4 6" xfId="1819"/>
    <cellStyle name="40% - Ênfase1 2 4 6 2" xfId="4521"/>
    <cellStyle name="40% - Ênfase1 2 4 7" xfId="442"/>
    <cellStyle name="40% - Ênfase1 2 4 8" xfId="3149"/>
    <cellStyle name="40% - Ênfase1 2 5" xfId="539"/>
    <cellStyle name="40% - Ênfase1 2 5 2" xfId="760"/>
    <cellStyle name="40% - Ênfase1 2 5 2 2" xfId="1820"/>
    <cellStyle name="40% - Ênfase1 2 5 2 2 2" xfId="4522"/>
    <cellStyle name="40% - Ênfase1 2 5 2 3" xfId="1821"/>
    <cellStyle name="40% - Ênfase1 2 5 2 3 2" xfId="4523"/>
    <cellStyle name="40% - Ênfase1 2 5 2 4" xfId="1822"/>
    <cellStyle name="40% - Ênfase1 2 5 2 4 2" xfId="4524"/>
    <cellStyle name="40% - Ênfase1 2 5 2 5" xfId="3463"/>
    <cellStyle name="40% - Ênfase1 2 5 3" xfId="981"/>
    <cellStyle name="40% - Ênfase1 2 5 3 2" xfId="1823"/>
    <cellStyle name="40% - Ênfase1 2 5 3 2 2" xfId="4525"/>
    <cellStyle name="40% - Ênfase1 2 5 3 3" xfId="1824"/>
    <cellStyle name="40% - Ênfase1 2 5 3 3 2" xfId="4526"/>
    <cellStyle name="40% - Ênfase1 2 5 3 4" xfId="3684"/>
    <cellStyle name="40% - Ênfase1 2 5 4" xfId="1825"/>
    <cellStyle name="40% - Ênfase1 2 5 4 2" xfId="4527"/>
    <cellStyle name="40% - Ênfase1 2 5 5" xfId="1826"/>
    <cellStyle name="40% - Ênfase1 2 5 5 2" xfId="4528"/>
    <cellStyle name="40% - Ênfase1 2 5 6" xfId="1827"/>
    <cellStyle name="40% - Ênfase1 2 5 6 2" xfId="4529"/>
    <cellStyle name="40% - Ênfase1 2 5 7" xfId="3242"/>
    <cellStyle name="40% - Ênfase1 2 6" xfId="634"/>
    <cellStyle name="40% - Ênfase1 2 6 2" xfId="1828"/>
    <cellStyle name="40% - Ênfase1 2 6 2 2" xfId="4530"/>
    <cellStyle name="40% - Ênfase1 2 6 3" xfId="1829"/>
    <cellStyle name="40% - Ênfase1 2 6 3 2" xfId="4531"/>
    <cellStyle name="40% - Ênfase1 2 6 4" xfId="1830"/>
    <cellStyle name="40% - Ênfase1 2 6 4 2" xfId="4532"/>
    <cellStyle name="40% - Ênfase1 2 6 5" xfId="3337"/>
    <cellStyle name="40% - Ênfase1 2 7" xfId="855"/>
    <cellStyle name="40% - Ênfase1 2 7 2" xfId="1831"/>
    <cellStyle name="40% - Ênfase1 2 7 2 2" xfId="4533"/>
    <cellStyle name="40% - Ênfase1 2 7 3" xfId="1832"/>
    <cellStyle name="40% - Ênfase1 2 7 3 2" xfId="4534"/>
    <cellStyle name="40% - Ênfase1 2 7 4" xfId="1833"/>
    <cellStyle name="40% - Ênfase1 2 7 4 2" xfId="4535"/>
    <cellStyle name="40% - Ênfase1 2 7 5" xfId="3558"/>
    <cellStyle name="40% - Ênfase1 2 8" xfId="1834"/>
    <cellStyle name="40% - Ênfase1 2 8 2" xfId="4536"/>
    <cellStyle name="40% - Ênfase1 2 9" xfId="1835"/>
    <cellStyle name="40% - Ênfase1 2 9 2" xfId="4537"/>
    <cellStyle name="40% - Ênfase1 3" xfId="74"/>
    <cellStyle name="40% - Ênfase1 3 2" xfId="299"/>
    <cellStyle name="40% - Ênfase1 3 2 2" xfId="781"/>
    <cellStyle name="40% - Ênfase1 3 2 2 2" xfId="1836"/>
    <cellStyle name="40% - Ênfase1 3 2 2 2 2" xfId="4538"/>
    <cellStyle name="40% - Ênfase1 3 2 2 3" xfId="1837"/>
    <cellStyle name="40% - Ênfase1 3 2 2 3 2" xfId="4539"/>
    <cellStyle name="40% - Ênfase1 3 2 2 4" xfId="1838"/>
    <cellStyle name="40% - Ênfase1 3 2 2 4 2" xfId="4540"/>
    <cellStyle name="40% - Ênfase1 3 2 2 5" xfId="3484"/>
    <cellStyle name="40% - Ênfase1 3 2 3" xfId="1002"/>
    <cellStyle name="40% - Ênfase1 3 2 3 2" xfId="1839"/>
    <cellStyle name="40% - Ênfase1 3 2 3 2 2" xfId="4541"/>
    <cellStyle name="40% - Ênfase1 3 2 3 3" xfId="1840"/>
    <cellStyle name="40% - Ênfase1 3 2 3 3 2" xfId="4542"/>
    <cellStyle name="40% - Ênfase1 3 2 3 4" xfId="3705"/>
    <cellStyle name="40% - Ênfase1 3 2 4" xfId="1841"/>
    <cellStyle name="40% - Ênfase1 3 2 4 2" xfId="4543"/>
    <cellStyle name="40% - Ênfase1 3 2 5" xfId="1842"/>
    <cellStyle name="40% - Ênfase1 3 2 5 2" xfId="4544"/>
    <cellStyle name="40% - Ênfase1 3 2 6" xfId="1843"/>
    <cellStyle name="40% - Ênfase1 3 2 6 2" xfId="4545"/>
    <cellStyle name="40% - Ênfase1 3 2 7" xfId="560"/>
    <cellStyle name="40% - Ênfase1 3 2 8" xfId="3263"/>
    <cellStyle name="40% - Ênfase1 3 3" xfId="686"/>
    <cellStyle name="40% - Ênfase1 3 3 2" xfId="1844"/>
    <cellStyle name="40% - Ênfase1 3 3 2 2" xfId="4546"/>
    <cellStyle name="40% - Ênfase1 3 3 3" xfId="1845"/>
    <cellStyle name="40% - Ênfase1 3 3 3 2" xfId="4547"/>
    <cellStyle name="40% - Ênfase1 3 3 4" xfId="1846"/>
    <cellStyle name="40% - Ênfase1 3 3 4 2" xfId="4548"/>
    <cellStyle name="40% - Ênfase1 3 3 5" xfId="3389"/>
    <cellStyle name="40% - Ênfase1 3 4" xfId="907"/>
    <cellStyle name="40% - Ênfase1 3 4 2" xfId="1847"/>
    <cellStyle name="40% - Ênfase1 3 4 2 2" xfId="4549"/>
    <cellStyle name="40% - Ênfase1 3 4 3" xfId="1848"/>
    <cellStyle name="40% - Ênfase1 3 4 3 2" xfId="4550"/>
    <cellStyle name="40% - Ênfase1 3 4 4" xfId="1849"/>
    <cellStyle name="40% - Ênfase1 3 4 4 2" xfId="4551"/>
    <cellStyle name="40% - Ênfase1 3 4 5" xfId="3610"/>
    <cellStyle name="40% - Ênfase1 3 5" xfId="1850"/>
    <cellStyle name="40% - Ênfase1 3 5 2" xfId="4552"/>
    <cellStyle name="40% - Ênfase1 3 6" xfId="1851"/>
    <cellStyle name="40% - Ênfase1 3 6 2" xfId="4553"/>
    <cellStyle name="40% - Ênfase1 3 7" xfId="1852"/>
    <cellStyle name="40% - Ênfase1 3 7 2" xfId="4554"/>
    <cellStyle name="40% - Ênfase1 3 8" xfId="464"/>
    <cellStyle name="40% - Ênfase1 3 9" xfId="3168"/>
    <cellStyle name="40% - Ênfase1 4" xfId="109"/>
    <cellStyle name="40% - Ênfase1 4 2" xfId="333"/>
    <cellStyle name="40% - Ênfase1 4 2 2" xfId="778"/>
    <cellStyle name="40% - Ênfase1 4 2 2 2" xfId="1853"/>
    <cellStyle name="40% - Ênfase1 4 2 2 2 2" xfId="4555"/>
    <cellStyle name="40% - Ênfase1 4 2 2 3" xfId="1854"/>
    <cellStyle name="40% - Ênfase1 4 2 2 3 2" xfId="4556"/>
    <cellStyle name="40% - Ênfase1 4 2 2 4" xfId="1855"/>
    <cellStyle name="40% - Ênfase1 4 2 2 4 2" xfId="4557"/>
    <cellStyle name="40% - Ênfase1 4 2 2 5" xfId="3481"/>
    <cellStyle name="40% - Ênfase1 4 2 3" xfId="999"/>
    <cellStyle name="40% - Ênfase1 4 2 3 2" xfId="1856"/>
    <cellStyle name="40% - Ênfase1 4 2 3 2 2" xfId="4558"/>
    <cellStyle name="40% - Ênfase1 4 2 3 3" xfId="1857"/>
    <cellStyle name="40% - Ênfase1 4 2 3 3 2" xfId="4559"/>
    <cellStyle name="40% - Ênfase1 4 2 3 4" xfId="3702"/>
    <cellStyle name="40% - Ênfase1 4 2 4" xfId="1858"/>
    <cellStyle name="40% - Ênfase1 4 2 4 2" xfId="4560"/>
    <cellStyle name="40% - Ênfase1 4 2 5" xfId="1859"/>
    <cellStyle name="40% - Ênfase1 4 2 5 2" xfId="4561"/>
    <cellStyle name="40% - Ênfase1 4 2 6" xfId="1860"/>
    <cellStyle name="40% - Ênfase1 4 2 6 2" xfId="4562"/>
    <cellStyle name="40% - Ênfase1 4 2 7" xfId="557"/>
    <cellStyle name="40% - Ênfase1 4 2 8" xfId="3260"/>
    <cellStyle name="40% - Ênfase1 4 3" xfId="683"/>
    <cellStyle name="40% - Ênfase1 4 3 2" xfId="1861"/>
    <cellStyle name="40% - Ênfase1 4 3 2 2" xfId="4563"/>
    <cellStyle name="40% - Ênfase1 4 3 3" xfId="1862"/>
    <cellStyle name="40% - Ênfase1 4 3 3 2" xfId="4564"/>
    <cellStyle name="40% - Ênfase1 4 3 4" xfId="1863"/>
    <cellStyle name="40% - Ênfase1 4 3 4 2" xfId="4565"/>
    <cellStyle name="40% - Ênfase1 4 3 5" xfId="3386"/>
    <cellStyle name="40% - Ênfase1 4 4" xfId="904"/>
    <cellStyle name="40% - Ênfase1 4 4 2" xfId="1864"/>
    <cellStyle name="40% - Ênfase1 4 4 2 2" xfId="4566"/>
    <cellStyle name="40% - Ênfase1 4 4 3" xfId="1865"/>
    <cellStyle name="40% - Ênfase1 4 4 3 2" xfId="4567"/>
    <cellStyle name="40% - Ênfase1 4 4 4" xfId="1866"/>
    <cellStyle name="40% - Ênfase1 4 4 4 2" xfId="4568"/>
    <cellStyle name="40% - Ênfase1 4 4 5" xfId="3607"/>
    <cellStyle name="40% - Ênfase1 4 5" xfId="1867"/>
    <cellStyle name="40% - Ênfase1 4 5 2" xfId="4569"/>
    <cellStyle name="40% - Ênfase1 4 6" xfId="1868"/>
    <cellStyle name="40% - Ênfase1 4 6 2" xfId="4570"/>
    <cellStyle name="40% - Ênfase1 4 7" xfId="1869"/>
    <cellStyle name="40% - Ênfase1 4 7 2" xfId="4571"/>
    <cellStyle name="40% - Ênfase1 4 8" xfId="460"/>
    <cellStyle name="40% - Ênfase1 4 9" xfId="3165"/>
    <cellStyle name="40% - Ênfase1 5" xfId="146"/>
    <cellStyle name="40% - Ênfase1 5 2" xfId="651"/>
    <cellStyle name="40% - Ênfase1 5 2 2" xfId="1870"/>
    <cellStyle name="40% - Ênfase1 5 2 2 2" xfId="4572"/>
    <cellStyle name="40% - Ênfase1 5 2 3" xfId="1871"/>
    <cellStyle name="40% - Ênfase1 5 2 3 2" xfId="4573"/>
    <cellStyle name="40% - Ênfase1 5 2 4" xfId="1872"/>
    <cellStyle name="40% - Ênfase1 5 2 4 2" xfId="4574"/>
    <cellStyle name="40% - Ênfase1 5 2 5" xfId="3354"/>
    <cellStyle name="40% - Ênfase1 5 3" xfId="872"/>
    <cellStyle name="40% - Ênfase1 5 3 2" xfId="1873"/>
    <cellStyle name="40% - Ênfase1 5 3 2 2" xfId="4575"/>
    <cellStyle name="40% - Ênfase1 5 3 3" xfId="1874"/>
    <cellStyle name="40% - Ênfase1 5 3 3 2" xfId="4576"/>
    <cellStyle name="40% - Ênfase1 5 3 4" xfId="3575"/>
    <cellStyle name="40% - Ênfase1 5 4" xfId="1875"/>
    <cellStyle name="40% - Ênfase1 5 4 2" xfId="4577"/>
    <cellStyle name="40% - Ênfase1 5 5" xfId="1876"/>
    <cellStyle name="40% - Ênfase1 5 5 2" xfId="4578"/>
    <cellStyle name="40% - Ênfase1 5 6" xfId="1877"/>
    <cellStyle name="40% - Ênfase1 5 6 2" xfId="4579"/>
    <cellStyle name="40% - Ênfase1 5 7" xfId="426"/>
    <cellStyle name="40% - Ênfase1 5 8" xfId="3133"/>
    <cellStyle name="40% - Ênfase1 6" xfId="194"/>
    <cellStyle name="40% - Ênfase1 6 2" xfId="744"/>
    <cellStyle name="40% - Ênfase1 6 2 2" xfId="1878"/>
    <cellStyle name="40% - Ênfase1 6 2 2 2" xfId="4580"/>
    <cellStyle name="40% - Ênfase1 6 2 3" xfId="1879"/>
    <cellStyle name="40% - Ênfase1 6 2 3 2" xfId="4581"/>
    <cellStyle name="40% - Ênfase1 6 2 4" xfId="1880"/>
    <cellStyle name="40% - Ênfase1 6 2 4 2" xfId="4582"/>
    <cellStyle name="40% - Ênfase1 6 2 5" xfId="3447"/>
    <cellStyle name="40% - Ênfase1 6 3" xfId="965"/>
    <cellStyle name="40% - Ênfase1 6 3 2" xfId="1881"/>
    <cellStyle name="40% - Ênfase1 6 3 2 2" xfId="4583"/>
    <cellStyle name="40% - Ênfase1 6 3 3" xfId="1882"/>
    <cellStyle name="40% - Ênfase1 6 3 3 2" xfId="4584"/>
    <cellStyle name="40% - Ênfase1 6 3 4" xfId="3668"/>
    <cellStyle name="40% - Ênfase1 6 4" xfId="1883"/>
    <cellStyle name="40% - Ênfase1 6 4 2" xfId="4585"/>
    <cellStyle name="40% - Ênfase1 6 5" xfId="1884"/>
    <cellStyle name="40% - Ênfase1 6 5 2" xfId="4586"/>
    <cellStyle name="40% - Ênfase1 6 6" xfId="1885"/>
    <cellStyle name="40% - Ênfase1 6 6 2" xfId="4587"/>
    <cellStyle name="40% - Ênfase1 6 7" xfId="522"/>
    <cellStyle name="40% - Ênfase1 6 8" xfId="3226"/>
    <cellStyle name="40% - Ênfase1 7" xfId="217"/>
    <cellStyle name="40% - Ênfase1 7 2" xfId="1886"/>
    <cellStyle name="40% - Ênfase1 7 2 2" xfId="4588"/>
    <cellStyle name="40% - Ênfase1 7 3" xfId="1887"/>
    <cellStyle name="40% - Ênfase1 7 3 2" xfId="4589"/>
    <cellStyle name="40% - Ênfase1 7 4" xfId="1888"/>
    <cellStyle name="40% - Ênfase1 7 4 2" xfId="4590"/>
    <cellStyle name="40% - Ênfase1 7 5" xfId="618"/>
    <cellStyle name="40% - Ênfase1 7 6" xfId="3321"/>
    <cellStyle name="40% - Ênfase1 8" xfId="237"/>
    <cellStyle name="40% - Ênfase1 8 2" xfId="1889"/>
    <cellStyle name="40% - Ênfase1 8 2 2" xfId="4591"/>
    <cellStyle name="40% - Ênfase1 8 3" xfId="1890"/>
    <cellStyle name="40% - Ênfase1 8 3 2" xfId="4592"/>
    <cellStyle name="40% - Ênfase1 8 4" xfId="1891"/>
    <cellStyle name="40% - Ênfase1 8 4 2" xfId="4593"/>
    <cellStyle name="40% - Ênfase1 8 5" xfId="839"/>
    <cellStyle name="40% - Ênfase1 8 6" xfId="3542"/>
    <cellStyle name="40% - Ênfase1 9" xfId="265"/>
    <cellStyle name="40% - Ênfase1 9 2" xfId="1892"/>
    <cellStyle name="40% - Ênfase1 9 3" xfId="4594"/>
    <cellStyle name="40% - Ênfase2" xfId="8" builtinId="35" customBuiltin="1"/>
    <cellStyle name="40% - Ênfase2 10" xfId="1893"/>
    <cellStyle name="40% - Ênfase2 10 2" xfId="4595"/>
    <cellStyle name="40% - Ênfase2 11" xfId="1894"/>
    <cellStyle name="40% - Ênfase2 11 2" xfId="4596"/>
    <cellStyle name="40% - Ênfase2 12" xfId="375"/>
    <cellStyle name="40% - Ênfase2 13" xfId="3092"/>
    <cellStyle name="40% - Ênfase2 2" xfId="56"/>
    <cellStyle name="40% - Ênfase2 2 10" xfId="1895"/>
    <cellStyle name="40% - Ênfase2 2 10 2" xfId="4597"/>
    <cellStyle name="40% - Ênfase2 2 11" xfId="411"/>
    <cellStyle name="40% - Ênfase2 2 12" xfId="3119"/>
    <cellStyle name="40% - Ênfase2 2 2" xfId="91"/>
    <cellStyle name="40% - Ênfase2 2 2 2" xfId="315"/>
    <cellStyle name="40% - Ênfase2 2 2 2 2" xfId="802"/>
    <cellStyle name="40% - Ênfase2 2 2 2 2 2" xfId="1896"/>
    <cellStyle name="40% - Ênfase2 2 2 2 2 2 2" xfId="4598"/>
    <cellStyle name="40% - Ênfase2 2 2 2 2 3" xfId="1897"/>
    <cellStyle name="40% - Ênfase2 2 2 2 2 3 2" xfId="4599"/>
    <cellStyle name="40% - Ênfase2 2 2 2 2 4" xfId="1898"/>
    <cellStyle name="40% - Ênfase2 2 2 2 2 4 2" xfId="4600"/>
    <cellStyle name="40% - Ênfase2 2 2 2 2 5" xfId="3505"/>
    <cellStyle name="40% - Ênfase2 2 2 2 3" xfId="1023"/>
    <cellStyle name="40% - Ênfase2 2 2 2 3 2" xfId="1899"/>
    <cellStyle name="40% - Ênfase2 2 2 2 3 2 2" xfId="4601"/>
    <cellStyle name="40% - Ênfase2 2 2 2 3 3" xfId="1900"/>
    <cellStyle name="40% - Ênfase2 2 2 2 3 3 2" xfId="4602"/>
    <cellStyle name="40% - Ênfase2 2 2 2 3 4" xfId="3726"/>
    <cellStyle name="40% - Ênfase2 2 2 2 4" xfId="1901"/>
    <cellStyle name="40% - Ênfase2 2 2 2 4 2" xfId="4603"/>
    <cellStyle name="40% - Ênfase2 2 2 2 5" xfId="1902"/>
    <cellStyle name="40% - Ênfase2 2 2 2 5 2" xfId="4604"/>
    <cellStyle name="40% - Ênfase2 2 2 2 6" xfId="1903"/>
    <cellStyle name="40% - Ênfase2 2 2 2 6 2" xfId="4605"/>
    <cellStyle name="40% - Ênfase2 2 2 2 7" xfId="581"/>
    <cellStyle name="40% - Ênfase2 2 2 2 8" xfId="3284"/>
    <cellStyle name="40% - Ênfase2 2 2 3" xfId="707"/>
    <cellStyle name="40% - Ênfase2 2 2 3 2" xfId="1904"/>
    <cellStyle name="40% - Ênfase2 2 2 3 2 2" xfId="4606"/>
    <cellStyle name="40% - Ênfase2 2 2 3 3" xfId="1905"/>
    <cellStyle name="40% - Ênfase2 2 2 3 3 2" xfId="4607"/>
    <cellStyle name="40% - Ênfase2 2 2 3 4" xfId="1906"/>
    <cellStyle name="40% - Ênfase2 2 2 3 4 2" xfId="4608"/>
    <cellStyle name="40% - Ênfase2 2 2 3 5" xfId="3410"/>
    <cellStyle name="40% - Ênfase2 2 2 4" xfId="928"/>
    <cellStyle name="40% - Ênfase2 2 2 4 2" xfId="1907"/>
    <cellStyle name="40% - Ênfase2 2 2 4 2 2" xfId="4609"/>
    <cellStyle name="40% - Ênfase2 2 2 4 3" xfId="1908"/>
    <cellStyle name="40% - Ênfase2 2 2 4 3 2" xfId="4610"/>
    <cellStyle name="40% - Ênfase2 2 2 4 4" xfId="1909"/>
    <cellStyle name="40% - Ênfase2 2 2 4 4 2" xfId="4611"/>
    <cellStyle name="40% - Ênfase2 2 2 4 5" xfId="3631"/>
    <cellStyle name="40% - Ênfase2 2 2 5" xfId="1910"/>
    <cellStyle name="40% - Ênfase2 2 2 5 2" xfId="4612"/>
    <cellStyle name="40% - Ênfase2 2 2 6" xfId="1911"/>
    <cellStyle name="40% - Ênfase2 2 2 6 2" xfId="4613"/>
    <cellStyle name="40% - Ênfase2 2 2 7" xfId="1912"/>
    <cellStyle name="40% - Ênfase2 2 2 7 2" xfId="4614"/>
    <cellStyle name="40% - Ênfase2 2 2 8" xfId="485"/>
    <cellStyle name="40% - Ênfase2 2 2 9" xfId="3189"/>
    <cellStyle name="40% - Ênfase2 2 3" xfId="126"/>
    <cellStyle name="40% - Ênfase2 2 3 2" xfId="350"/>
    <cellStyle name="40% - Ênfase2 2 3 2 2" xfId="826"/>
    <cellStyle name="40% - Ênfase2 2 3 2 2 2" xfId="1913"/>
    <cellStyle name="40% - Ênfase2 2 3 2 2 2 2" xfId="4615"/>
    <cellStyle name="40% - Ênfase2 2 3 2 2 3" xfId="1914"/>
    <cellStyle name="40% - Ênfase2 2 3 2 2 3 2" xfId="4616"/>
    <cellStyle name="40% - Ênfase2 2 3 2 2 4" xfId="1915"/>
    <cellStyle name="40% - Ênfase2 2 3 2 2 4 2" xfId="4617"/>
    <cellStyle name="40% - Ênfase2 2 3 2 2 5" xfId="3529"/>
    <cellStyle name="40% - Ênfase2 2 3 2 3" xfId="1047"/>
    <cellStyle name="40% - Ênfase2 2 3 2 3 2" xfId="1916"/>
    <cellStyle name="40% - Ênfase2 2 3 2 3 2 2" xfId="4618"/>
    <cellStyle name="40% - Ênfase2 2 3 2 3 3" xfId="1917"/>
    <cellStyle name="40% - Ênfase2 2 3 2 3 3 2" xfId="4619"/>
    <cellStyle name="40% - Ênfase2 2 3 2 3 4" xfId="3750"/>
    <cellStyle name="40% - Ênfase2 2 3 2 4" xfId="1918"/>
    <cellStyle name="40% - Ênfase2 2 3 2 4 2" xfId="4620"/>
    <cellStyle name="40% - Ênfase2 2 3 2 5" xfId="1919"/>
    <cellStyle name="40% - Ênfase2 2 3 2 5 2" xfId="4621"/>
    <cellStyle name="40% - Ênfase2 2 3 2 6" xfId="1920"/>
    <cellStyle name="40% - Ênfase2 2 3 2 6 2" xfId="4622"/>
    <cellStyle name="40% - Ênfase2 2 3 2 7" xfId="605"/>
    <cellStyle name="40% - Ênfase2 2 3 2 8" xfId="3308"/>
    <cellStyle name="40% - Ênfase2 2 3 3" xfId="731"/>
    <cellStyle name="40% - Ênfase2 2 3 3 2" xfId="1921"/>
    <cellStyle name="40% - Ênfase2 2 3 3 2 2" xfId="4623"/>
    <cellStyle name="40% - Ênfase2 2 3 3 3" xfId="1922"/>
    <cellStyle name="40% - Ênfase2 2 3 3 3 2" xfId="4624"/>
    <cellStyle name="40% - Ênfase2 2 3 3 4" xfId="1923"/>
    <cellStyle name="40% - Ênfase2 2 3 3 4 2" xfId="4625"/>
    <cellStyle name="40% - Ênfase2 2 3 3 5" xfId="3434"/>
    <cellStyle name="40% - Ênfase2 2 3 4" xfId="952"/>
    <cellStyle name="40% - Ênfase2 2 3 4 2" xfId="1924"/>
    <cellStyle name="40% - Ênfase2 2 3 4 2 2" xfId="4626"/>
    <cellStyle name="40% - Ênfase2 2 3 4 3" xfId="1925"/>
    <cellStyle name="40% - Ênfase2 2 3 4 3 2" xfId="4627"/>
    <cellStyle name="40% - Ênfase2 2 3 4 4" xfId="1926"/>
    <cellStyle name="40% - Ênfase2 2 3 4 4 2" xfId="4628"/>
    <cellStyle name="40% - Ênfase2 2 3 4 5" xfId="3655"/>
    <cellStyle name="40% - Ênfase2 2 3 5" xfId="1927"/>
    <cellStyle name="40% - Ênfase2 2 3 5 2" xfId="4629"/>
    <cellStyle name="40% - Ênfase2 2 3 6" xfId="1928"/>
    <cellStyle name="40% - Ênfase2 2 3 6 2" xfId="4630"/>
    <cellStyle name="40% - Ênfase2 2 3 7" xfId="1929"/>
    <cellStyle name="40% - Ênfase2 2 3 7 2" xfId="4631"/>
    <cellStyle name="40% - Ênfase2 2 3 8" xfId="509"/>
    <cellStyle name="40% - Ênfase2 2 3 9" xfId="3213"/>
    <cellStyle name="40% - Ênfase2 2 4" xfId="281"/>
    <cellStyle name="40% - Ênfase2 2 4 2" xfId="669"/>
    <cellStyle name="40% - Ênfase2 2 4 2 2" xfId="1930"/>
    <cellStyle name="40% - Ênfase2 2 4 2 2 2" xfId="4632"/>
    <cellStyle name="40% - Ênfase2 2 4 2 3" xfId="1931"/>
    <cellStyle name="40% - Ênfase2 2 4 2 3 2" xfId="4633"/>
    <cellStyle name="40% - Ênfase2 2 4 2 4" xfId="1932"/>
    <cellStyle name="40% - Ênfase2 2 4 2 4 2" xfId="4634"/>
    <cellStyle name="40% - Ênfase2 2 4 2 5" xfId="3372"/>
    <cellStyle name="40% - Ênfase2 2 4 3" xfId="890"/>
    <cellStyle name="40% - Ênfase2 2 4 3 2" xfId="1933"/>
    <cellStyle name="40% - Ênfase2 2 4 3 2 2" xfId="4635"/>
    <cellStyle name="40% - Ênfase2 2 4 3 3" xfId="1934"/>
    <cellStyle name="40% - Ênfase2 2 4 3 3 2" xfId="4636"/>
    <cellStyle name="40% - Ênfase2 2 4 3 4" xfId="3593"/>
    <cellStyle name="40% - Ênfase2 2 4 4" xfId="1935"/>
    <cellStyle name="40% - Ênfase2 2 4 4 2" xfId="4637"/>
    <cellStyle name="40% - Ênfase2 2 4 5" xfId="1936"/>
    <cellStyle name="40% - Ênfase2 2 4 5 2" xfId="4638"/>
    <cellStyle name="40% - Ênfase2 2 4 6" xfId="1937"/>
    <cellStyle name="40% - Ênfase2 2 4 6 2" xfId="4639"/>
    <cellStyle name="40% - Ênfase2 2 4 7" xfId="444"/>
    <cellStyle name="40% - Ênfase2 2 4 8" xfId="3151"/>
    <cellStyle name="40% - Ênfase2 2 5" xfId="541"/>
    <cellStyle name="40% - Ênfase2 2 5 2" xfId="762"/>
    <cellStyle name="40% - Ênfase2 2 5 2 2" xfId="1938"/>
    <cellStyle name="40% - Ênfase2 2 5 2 2 2" xfId="4640"/>
    <cellStyle name="40% - Ênfase2 2 5 2 3" xfId="1939"/>
    <cellStyle name="40% - Ênfase2 2 5 2 3 2" xfId="4641"/>
    <cellStyle name="40% - Ênfase2 2 5 2 4" xfId="1940"/>
    <cellStyle name="40% - Ênfase2 2 5 2 4 2" xfId="4642"/>
    <cellStyle name="40% - Ênfase2 2 5 2 5" xfId="3465"/>
    <cellStyle name="40% - Ênfase2 2 5 3" xfId="983"/>
    <cellStyle name="40% - Ênfase2 2 5 3 2" xfId="1941"/>
    <cellStyle name="40% - Ênfase2 2 5 3 2 2" xfId="4643"/>
    <cellStyle name="40% - Ênfase2 2 5 3 3" xfId="1942"/>
    <cellStyle name="40% - Ênfase2 2 5 3 3 2" xfId="4644"/>
    <cellStyle name="40% - Ênfase2 2 5 3 4" xfId="3686"/>
    <cellStyle name="40% - Ênfase2 2 5 4" xfId="1943"/>
    <cellStyle name="40% - Ênfase2 2 5 4 2" xfId="4645"/>
    <cellStyle name="40% - Ênfase2 2 5 5" xfId="1944"/>
    <cellStyle name="40% - Ênfase2 2 5 5 2" xfId="4646"/>
    <cellStyle name="40% - Ênfase2 2 5 6" xfId="1945"/>
    <cellStyle name="40% - Ênfase2 2 5 6 2" xfId="4647"/>
    <cellStyle name="40% - Ênfase2 2 5 7" xfId="3244"/>
    <cellStyle name="40% - Ênfase2 2 6" xfId="636"/>
    <cellStyle name="40% - Ênfase2 2 6 2" xfId="1946"/>
    <cellStyle name="40% - Ênfase2 2 6 2 2" xfId="4648"/>
    <cellStyle name="40% - Ênfase2 2 6 3" xfId="1947"/>
    <cellStyle name="40% - Ênfase2 2 6 3 2" xfId="4649"/>
    <cellStyle name="40% - Ênfase2 2 6 4" xfId="1948"/>
    <cellStyle name="40% - Ênfase2 2 6 4 2" xfId="4650"/>
    <cellStyle name="40% - Ênfase2 2 6 5" xfId="3339"/>
    <cellStyle name="40% - Ênfase2 2 7" xfId="857"/>
    <cellStyle name="40% - Ênfase2 2 7 2" xfId="1949"/>
    <cellStyle name="40% - Ênfase2 2 7 2 2" xfId="4651"/>
    <cellStyle name="40% - Ênfase2 2 7 3" xfId="1950"/>
    <cellStyle name="40% - Ênfase2 2 7 3 2" xfId="4652"/>
    <cellStyle name="40% - Ênfase2 2 7 4" xfId="1951"/>
    <cellStyle name="40% - Ênfase2 2 7 4 2" xfId="4653"/>
    <cellStyle name="40% - Ênfase2 2 7 5" xfId="3560"/>
    <cellStyle name="40% - Ênfase2 2 8" xfId="1952"/>
    <cellStyle name="40% - Ênfase2 2 8 2" xfId="4654"/>
    <cellStyle name="40% - Ênfase2 2 9" xfId="1953"/>
    <cellStyle name="40% - Ênfase2 2 9 2" xfId="4655"/>
    <cellStyle name="40% - Ênfase2 3" xfId="75"/>
    <cellStyle name="40% - Ênfase2 3 2" xfId="300"/>
    <cellStyle name="40% - Ênfase2 3 2 2" xfId="783"/>
    <cellStyle name="40% - Ênfase2 3 2 2 2" xfId="1954"/>
    <cellStyle name="40% - Ênfase2 3 2 2 2 2" xfId="4656"/>
    <cellStyle name="40% - Ênfase2 3 2 2 3" xfId="1955"/>
    <cellStyle name="40% - Ênfase2 3 2 2 3 2" xfId="4657"/>
    <cellStyle name="40% - Ênfase2 3 2 2 4" xfId="1956"/>
    <cellStyle name="40% - Ênfase2 3 2 2 4 2" xfId="4658"/>
    <cellStyle name="40% - Ênfase2 3 2 2 5" xfId="3486"/>
    <cellStyle name="40% - Ênfase2 3 2 3" xfId="1004"/>
    <cellStyle name="40% - Ênfase2 3 2 3 2" xfId="1957"/>
    <cellStyle name="40% - Ênfase2 3 2 3 2 2" xfId="4659"/>
    <cellStyle name="40% - Ênfase2 3 2 3 3" xfId="1958"/>
    <cellStyle name="40% - Ênfase2 3 2 3 3 2" xfId="4660"/>
    <cellStyle name="40% - Ênfase2 3 2 3 4" xfId="3707"/>
    <cellStyle name="40% - Ênfase2 3 2 4" xfId="1959"/>
    <cellStyle name="40% - Ênfase2 3 2 4 2" xfId="4661"/>
    <cellStyle name="40% - Ênfase2 3 2 5" xfId="1960"/>
    <cellStyle name="40% - Ênfase2 3 2 5 2" xfId="4662"/>
    <cellStyle name="40% - Ênfase2 3 2 6" xfId="1961"/>
    <cellStyle name="40% - Ênfase2 3 2 6 2" xfId="4663"/>
    <cellStyle name="40% - Ênfase2 3 2 7" xfId="562"/>
    <cellStyle name="40% - Ênfase2 3 2 8" xfId="3265"/>
    <cellStyle name="40% - Ênfase2 3 3" xfId="688"/>
    <cellStyle name="40% - Ênfase2 3 3 2" xfId="1962"/>
    <cellStyle name="40% - Ênfase2 3 3 2 2" xfId="4664"/>
    <cellStyle name="40% - Ênfase2 3 3 3" xfId="1963"/>
    <cellStyle name="40% - Ênfase2 3 3 3 2" xfId="4665"/>
    <cellStyle name="40% - Ênfase2 3 3 4" xfId="1964"/>
    <cellStyle name="40% - Ênfase2 3 3 4 2" xfId="4666"/>
    <cellStyle name="40% - Ênfase2 3 3 5" xfId="3391"/>
    <cellStyle name="40% - Ênfase2 3 4" xfId="909"/>
    <cellStyle name="40% - Ênfase2 3 4 2" xfId="1965"/>
    <cellStyle name="40% - Ênfase2 3 4 2 2" xfId="4667"/>
    <cellStyle name="40% - Ênfase2 3 4 3" xfId="1966"/>
    <cellStyle name="40% - Ênfase2 3 4 3 2" xfId="4668"/>
    <cellStyle name="40% - Ênfase2 3 4 4" xfId="1967"/>
    <cellStyle name="40% - Ênfase2 3 4 4 2" xfId="4669"/>
    <cellStyle name="40% - Ênfase2 3 4 5" xfId="3612"/>
    <cellStyle name="40% - Ênfase2 3 5" xfId="1968"/>
    <cellStyle name="40% - Ênfase2 3 5 2" xfId="4670"/>
    <cellStyle name="40% - Ênfase2 3 6" xfId="1969"/>
    <cellStyle name="40% - Ênfase2 3 6 2" xfId="4671"/>
    <cellStyle name="40% - Ênfase2 3 7" xfId="1970"/>
    <cellStyle name="40% - Ênfase2 3 7 2" xfId="4672"/>
    <cellStyle name="40% - Ênfase2 3 8" xfId="466"/>
    <cellStyle name="40% - Ênfase2 3 9" xfId="3170"/>
    <cellStyle name="40% - Ênfase2 4" xfId="110"/>
    <cellStyle name="40% - Ênfase2 4 2" xfId="334"/>
    <cellStyle name="40% - Ênfase2 4 2 2" xfId="794"/>
    <cellStyle name="40% - Ênfase2 4 2 2 2" xfId="1971"/>
    <cellStyle name="40% - Ênfase2 4 2 2 2 2" xfId="4673"/>
    <cellStyle name="40% - Ênfase2 4 2 2 3" xfId="1972"/>
    <cellStyle name="40% - Ênfase2 4 2 2 3 2" xfId="4674"/>
    <cellStyle name="40% - Ênfase2 4 2 2 4" xfId="1973"/>
    <cellStyle name="40% - Ênfase2 4 2 2 4 2" xfId="4675"/>
    <cellStyle name="40% - Ênfase2 4 2 2 5" xfId="3497"/>
    <cellStyle name="40% - Ênfase2 4 2 3" xfId="1015"/>
    <cellStyle name="40% - Ênfase2 4 2 3 2" xfId="1974"/>
    <cellStyle name="40% - Ênfase2 4 2 3 2 2" xfId="4676"/>
    <cellStyle name="40% - Ênfase2 4 2 3 3" xfId="1975"/>
    <cellStyle name="40% - Ênfase2 4 2 3 3 2" xfId="4677"/>
    <cellStyle name="40% - Ênfase2 4 2 3 4" xfId="3718"/>
    <cellStyle name="40% - Ênfase2 4 2 4" xfId="1976"/>
    <cellStyle name="40% - Ênfase2 4 2 4 2" xfId="4678"/>
    <cellStyle name="40% - Ênfase2 4 2 5" xfId="1977"/>
    <cellStyle name="40% - Ênfase2 4 2 5 2" xfId="4679"/>
    <cellStyle name="40% - Ênfase2 4 2 6" xfId="1978"/>
    <cellStyle name="40% - Ênfase2 4 2 6 2" xfId="4680"/>
    <cellStyle name="40% - Ênfase2 4 2 7" xfId="573"/>
    <cellStyle name="40% - Ênfase2 4 2 8" xfId="3276"/>
    <cellStyle name="40% - Ênfase2 4 3" xfId="699"/>
    <cellStyle name="40% - Ênfase2 4 3 2" xfId="1979"/>
    <cellStyle name="40% - Ênfase2 4 3 2 2" xfId="4681"/>
    <cellStyle name="40% - Ênfase2 4 3 3" xfId="1980"/>
    <cellStyle name="40% - Ênfase2 4 3 3 2" xfId="4682"/>
    <cellStyle name="40% - Ênfase2 4 3 4" xfId="1981"/>
    <cellStyle name="40% - Ênfase2 4 3 4 2" xfId="4683"/>
    <cellStyle name="40% - Ênfase2 4 3 5" xfId="3402"/>
    <cellStyle name="40% - Ênfase2 4 4" xfId="920"/>
    <cellStyle name="40% - Ênfase2 4 4 2" xfId="1982"/>
    <cellStyle name="40% - Ênfase2 4 4 2 2" xfId="4684"/>
    <cellStyle name="40% - Ênfase2 4 4 3" xfId="1983"/>
    <cellStyle name="40% - Ênfase2 4 4 3 2" xfId="4685"/>
    <cellStyle name="40% - Ênfase2 4 4 4" xfId="1984"/>
    <cellStyle name="40% - Ênfase2 4 4 4 2" xfId="4686"/>
    <cellStyle name="40% - Ênfase2 4 4 5" xfId="3623"/>
    <cellStyle name="40% - Ênfase2 4 5" xfId="1985"/>
    <cellStyle name="40% - Ênfase2 4 5 2" xfId="4687"/>
    <cellStyle name="40% - Ênfase2 4 6" xfId="1986"/>
    <cellStyle name="40% - Ênfase2 4 6 2" xfId="4688"/>
    <cellStyle name="40% - Ênfase2 4 7" xfId="1987"/>
    <cellStyle name="40% - Ênfase2 4 7 2" xfId="4689"/>
    <cellStyle name="40% - Ênfase2 4 8" xfId="477"/>
    <cellStyle name="40% - Ênfase2 4 9" xfId="3181"/>
    <cellStyle name="40% - Ênfase2 5" xfId="147"/>
    <cellStyle name="40% - Ênfase2 5 2" xfId="653"/>
    <cellStyle name="40% - Ênfase2 5 2 2" xfId="1988"/>
    <cellStyle name="40% - Ênfase2 5 2 2 2" xfId="4690"/>
    <cellStyle name="40% - Ênfase2 5 2 3" xfId="1989"/>
    <cellStyle name="40% - Ênfase2 5 2 3 2" xfId="4691"/>
    <cellStyle name="40% - Ênfase2 5 2 4" xfId="1990"/>
    <cellStyle name="40% - Ênfase2 5 2 4 2" xfId="4692"/>
    <cellStyle name="40% - Ênfase2 5 2 5" xfId="3356"/>
    <cellStyle name="40% - Ênfase2 5 3" xfId="874"/>
    <cellStyle name="40% - Ênfase2 5 3 2" xfId="1991"/>
    <cellStyle name="40% - Ênfase2 5 3 2 2" xfId="4693"/>
    <cellStyle name="40% - Ênfase2 5 3 3" xfId="1992"/>
    <cellStyle name="40% - Ênfase2 5 3 3 2" xfId="4694"/>
    <cellStyle name="40% - Ênfase2 5 3 4" xfId="3577"/>
    <cellStyle name="40% - Ênfase2 5 4" xfId="1993"/>
    <cellStyle name="40% - Ênfase2 5 4 2" xfId="4695"/>
    <cellStyle name="40% - Ênfase2 5 5" xfId="1994"/>
    <cellStyle name="40% - Ênfase2 5 5 2" xfId="4696"/>
    <cellStyle name="40% - Ênfase2 5 6" xfId="1995"/>
    <cellStyle name="40% - Ênfase2 5 6 2" xfId="4697"/>
    <cellStyle name="40% - Ênfase2 5 7" xfId="428"/>
    <cellStyle name="40% - Ênfase2 5 8" xfId="3135"/>
    <cellStyle name="40% - Ênfase2 6" xfId="197"/>
    <cellStyle name="40% - Ênfase2 6 2" xfId="746"/>
    <cellStyle name="40% - Ênfase2 6 2 2" xfId="1996"/>
    <cellStyle name="40% - Ênfase2 6 2 2 2" xfId="4698"/>
    <cellStyle name="40% - Ênfase2 6 2 3" xfId="1997"/>
    <cellStyle name="40% - Ênfase2 6 2 3 2" xfId="4699"/>
    <cellStyle name="40% - Ênfase2 6 2 4" xfId="1998"/>
    <cellStyle name="40% - Ênfase2 6 2 4 2" xfId="4700"/>
    <cellStyle name="40% - Ênfase2 6 2 5" xfId="3449"/>
    <cellStyle name="40% - Ênfase2 6 3" xfId="967"/>
    <cellStyle name="40% - Ênfase2 6 3 2" xfId="1999"/>
    <cellStyle name="40% - Ênfase2 6 3 2 2" xfId="4701"/>
    <cellStyle name="40% - Ênfase2 6 3 3" xfId="2000"/>
    <cellStyle name="40% - Ênfase2 6 3 3 2" xfId="4702"/>
    <cellStyle name="40% - Ênfase2 6 3 4" xfId="3670"/>
    <cellStyle name="40% - Ênfase2 6 4" xfId="2001"/>
    <cellStyle name="40% - Ênfase2 6 4 2" xfId="4703"/>
    <cellStyle name="40% - Ênfase2 6 5" xfId="2002"/>
    <cellStyle name="40% - Ênfase2 6 5 2" xfId="4704"/>
    <cellStyle name="40% - Ênfase2 6 6" xfId="2003"/>
    <cellStyle name="40% - Ênfase2 6 6 2" xfId="4705"/>
    <cellStyle name="40% - Ênfase2 6 7" xfId="524"/>
    <cellStyle name="40% - Ênfase2 6 8" xfId="3228"/>
    <cellStyle name="40% - Ênfase2 7" xfId="220"/>
    <cellStyle name="40% - Ênfase2 7 2" xfId="2004"/>
    <cellStyle name="40% - Ênfase2 7 2 2" xfId="4706"/>
    <cellStyle name="40% - Ênfase2 7 3" xfId="2005"/>
    <cellStyle name="40% - Ênfase2 7 3 2" xfId="4707"/>
    <cellStyle name="40% - Ênfase2 7 4" xfId="2006"/>
    <cellStyle name="40% - Ênfase2 7 4 2" xfId="4708"/>
    <cellStyle name="40% - Ênfase2 7 5" xfId="620"/>
    <cellStyle name="40% - Ênfase2 7 6" xfId="3323"/>
    <cellStyle name="40% - Ênfase2 8" xfId="240"/>
    <cellStyle name="40% - Ênfase2 8 2" xfId="2007"/>
    <cellStyle name="40% - Ênfase2 8 2 2" xfId="4709"/>
    <cellStyle name="40% - Ênfase2 8 3" xfId="2008"/>
    <cellStyle name="40% - Ênfase2 8 3 2" xfId="4710"/>
    <cellStyle name="40% - Ênfase2 8 4" xfId="2009"/>
    <cellStyle name="40% - Ênfase2 8 4 2" xfId="4711"/>
    <cellStyle name="40% - Ênfase2 8 5" xfId="841"/>
    <cellStyle name="40% - Ênfase2 8 6" xfId="3544"/>
    <cellStyle name="40% - Ênfase2 9" xfId="266"/>
    <cellStyle name="40% - Ênfase2 9 2" xfId="2010"/>
    <cellStyle name="40% - Ênfase2 9 3" xfId="4712"/>
    <cellStyle name="40% - Ênfase3" xfId="9" builtinId="39" customBuiltin="1"/>
    <cellStyle name="40% - Ênfase3 10" xfId="2011"/>
    <cellStyle name="40% - Ênfase3 10 2" xfId="4713"/>
    <cellStyle name="40% - Ênfase3 11" xfId="2012"/>
    <cellStyle name="40% - Ênfase3 11 2" xfId="4714"/>
    <cellStyle name="40% - Ênfase3 12" xfId="377"/>
    <cellStyle name="40% - Ênfase3 13" xfId="3096"/>
    <cellStyle name="40% - Ênfase3 2" xfId="58"/>
    <cellStyle name="40% - Ênfase3 2 10" xfId="2013"/>
    <cellStyle name="40% - Ênfase3 2 10 2" xfId="4715"/>
    <cellStyle name="40% - Ênfase3 2 11" xfId="413"/>
    <cellStyle name="40% - Ênfase3 2 12" xfId="3121"/>
    <cellStyle name="40% - Ênfase3 2 2" xfId="93"/>
    <cellStyle name="40% - Ênfase3 2 2 2" xfId="317"/>
    <cellStyle name="40% - Ênfase3 2 2 2 2" xfId="804"/>
    <cellStyle name="40% - Ênfase3 2 2 2 2 2" xfId="2014"/>
    <cellStyle name="40% - Ênfase3 2 2 2 2 2 2" xfId="4716"/>
    <cellStyle name="40% - Ênfase3 2 2 2 2 3" xfId="2015"/>
    <cellStyle name="40% - Ênfase3 2 2 2 2 3 2" xfId="4717"/>
    <cellStyle name="40% - Ênfase3 2 2 2 2 4" xfId="2016"/>
    <cellStyle name="40% - Ênfase3 2 2 2 2 4 2" xfId="4718"/>
    <cellStyle name="40% - Ênfase3 2 2 2 2 5" xfId="3507"/>
    <cellStyle name="40% - Ênfase3 2 2 2 3" xfId="1025"/>
    <cellStyle name="40% - Ênfase3 2 2 2 3 2" xfId="2017"/>
    <cellStyle name="40% - Ênfase3 2 2 2 3 2 2" xfId="4719"/>
    <cellStyle name="40% - Ênfase3 2 2 2 3 3" xfId="2018"/>
    <cellStyle name="40% - Ênfase3 2 2 2 3 3 2" xfId="4720"/>
    <cellStyle name="40% - Ênfase3 2 2 2 3 4" xfId="3728"/>
    <cellStyle name="40% - Ênfase3 2 2 2 4" xfId="2019"/>
    <cellStyle name="40% - Ênfase3 2 2 2 4 2" xfId="4721"/>
    <cellStyle name="40% - Ênfase3 2 2 2 5" xfId="2020"/>
    <cellStyle name="40% - Ênfase3 2 2 2 5 2" xfId="4722"/>
    <cellStyle name="40% - Ênfase3 2 2 2 6" xfId="2021"/>
    <cellStyle name="40% - Ênfase3 2 2 2 6 2" xfId="4723"/>
    <cellStyle name="40% - Ênfase3 2 2 2 7" xfId="583"/>
    <cellStyle name="40% - Ênfase3 2 2 2 8" xfId="3286"/>
    <cellStyle name="40% - Ênfase3 2 2 3" xfId="709"/>
    <cellStyle name="40% - Ênfase3 2 2 3 2" xfId="2022"/>
    <cellStyle name="40% - Ênfase3 2 2 3 2 2" xfId="4724"/>
    <cellStyle name="40% - Ênfase3 2 2 3 3" xfId="2023"/>
    <cellStyle name="40% - Ênfase3 2 2 3 3 2" xfId="4725"/>
    <cellStyle name="40% - Ênfase3 2 2 3 4" xfId="2024"/>
    <cellStyle name="40% - Ênfase3 2 2 3 4 2" xfId="4726"/>
    <cellStyle name="40% - Ênfase3 2 2 3 5" xfId="3412"/>
    <cellStyle name="40% - Ênfase3 2 2 4" xfId="930"/>
    <cellStyle name="40% - Ênfase3 2 2 4 2" xfId="2025"/>
    <cellStyle name="40% - Ênfase3 2 2 4 2 2" xfId="4727"/>
    <cellStyle name="40% - Ênfase3 2 2 4 3" xfId="2026"/>
    <cellStyle name="40% - Ênfase3 2 2 4 3 2" xfId="4728"/>
    <cellStyle name="40% - Ênfase3 2 2 4 4" xfId="2027"/>
    <cellStyle name="40% - Ênfase3 2 2 4 4 2" xfId="4729"/>
    <cellStyle name="40% - Ênfase3 2 2 4 5" xfId="3633"/>
    <cellStyle name="40% - Ênfase3 2 2 5" xfId="2028"/>
    <cellStyle name="40% - Ênfase3 2 2 5 2" xfId="4730"/>
    <cellStyle name="40% - Ênfase3 2 2 6" xfId="2029"/>
    <cellStyle name="40% - Ênfase3 2 2 6 2" xfId="4731"/>
    <cellStyle name="40% - Ênfase3 2 2 7" xfId="2030"/>
    <cellStyle name="40% - Ênfase3 2 2 7 2" xfId="4732"/>
    <cellStyle name="40% - Ênfase3 2 2 8" xfId="487"/>
    <cellStyle name="40% - Ênfase3 2 2 9" xfId="3191"/>
    <cellStyle name="40% - Ênfase3 2 3" xfId="128"/>
    <cellStyle name="40% - Ênfase3 2 3 2" xfId="352"/>
    <cellStyle name="40% - Ênfase3 2 3 2 2" xfId="828"/>
    <cellStyle name="40% - Ênfase3 2 3 2 2 2" xfId="2031"/>
    <cellStyle name="40% - Ênfase3 2 3 2 2 2 2" xfId="4733"/>
    <cellStyle name="40% - Ênfase3 2 3 2 2 3" xfId="2032"/>
    <cellStyle name="40% - Ênfase3 2 3 2 2 3 2" xfId="4734"/>
    <cellStyle name="40% - Ênfase3 2 3 2 2 4" xfId="2033"/>
    <cellStyle name="40% - Ênfase3 2 3 2 2 4 2" xfId="4735"/>
    <cellStyle name="40% - Ênfase3 2 3 2 2 5" xfId="3531"/>
    <cellStyle name="40% - Ênfase3 2 3 2 3" xfId="1049"/>
    <cellStyle name="40% - Ênfase3 2 3 2 3 2" xfId="2034"/>
    <cellStyle name="40% - Ênfase3 2 3 2 3 2 2" xfId="4736"/>
    <cellStyle name="40% - Ênfase3 2 3 2 3 3" xfId="2035"/>
    <cellStyle name="40% - Ênfase3 2 3 2 3 3 2" xfId="4737"/>
    <cellStyle name="40% - Ênfase3 2 3 2 3 4" xfId="3752"/>
    <cellStyle name="40% - Ênfase3 2 3 2 4" xfId="2036"/>
    <cellStyle name="40% - Ênfase3 2 3 2 4 2" xfId="4738"/>
    <cellStyle name="40% - Ênfase3 2 3 2 5" xfId="2037"/>
    <cellStyle name="40% - Ênfase3 2 3 2 5 2" xfId="4739"/>
    <cellStyle name="40% - Ênfase3 2 3 2 6" xfId="2038"/>
    <cellStyle name="40% - Ênfase3 2 3 2 6 2" xfId="4740"/>
    <cellStyle name="40% - Ênfase3 2 3 2 7" xfId="607"/>
    <cellStyle name="40% - Ênfase3 2 3 2 8" xfId="3310"/>
    <cellStyle name="40% - Ênfase3 2 3 3" xfId="733"/>
    <cellStyle name="40% - Ênfase3 2 3 3 2" xfId="2039"/>
    <cellStyle name="40% - Ênfase3 2 3 3 2 2" xfId="4741"/>
    <cellStyle name="40% - Ênfase3 2 3 3 3" xfId="2040"/>
    <cellStyle name="40% - Ênfase3 2 3 3 3 2" xfId="4742"/>
    <cellStyle name="40% - Ênfase3 2 3 3 4" xfId="2041"/>
    <cellStyle name="40% - Ênfase3 2 3 3 4 2" xfId="4743"/>
    <cellStyle name="40% - Ênfase3 2 3 3 5" xfId="3436"/>
    <cellStyle name="40% - Ênfase3 2 3 4" xfId="954"/>
    <cellStyle name="40% - Ênfase3 2 3 4 2" xfId="2042"/>
    <cellStyle name="40% - Ênfase3 2 3 4 2 2" xfId="4744"/>
    <cellStyle name="40% - Ênfase3 2 3 4 3" xfId="2043"/>
    <cellStyle name="40% - Ênfase3 2 3 4 3 2" xfId="4745"/>
    <cellStyle name="40% - Ênfase3 2 3 4 4" xfId="2044"/>
    <cellStyle name="40% - Ênfase3 2 3 4 4 2" xfId="4746"/>
    <cellStyle name="40% - Ênfase3 2 3 4 5" xfId="3657"/>
    <cellStyle name="40% - Ênfase3 2 3 5" xfId="2045"/>
    <cellStyle name="40% - Ênfase3 2 3 5 2" xfId="4747"/>
    <cellStyle name="40% - Ênfase3 2 3 6" xfId="2046"/>
    <cellStyle name="40% - Ênfase3 2 3 6 2" xfId="4748"/>
    <cellStyle name="40% - Ênfase3 2 3 7" xfId="2047"/>
    <cellStyle name="40% - Ênfase3 2 3 7 2" xfId="4749"/>
    <cellStyle name="40% - Ênfase3 2 3 8" xfId="511"/>
    <cellStyle name="40% - Ênfase3 2 3 9" xfId="3215"/>
    <cellStyle name="40% - Ênfase3 2 4" xfId="283"/>
    <cellStyle name="40% - Ênfase3 2 4 2" xfId="671"/>
    <cellStyle name="40% - Ênfase3 2 4 2 2" xfId="2048"/>
    <cellStyle name="40% - Ênfase3 2 4 2 2 2" xfId="4750"/>
    <cellStyle name="40% - Ênfase3 2 4 2 3" xfId="2049"/>
    <cellStyle name="40% - Ênfase3 2 4 2 3 2" xfId="4751"/>
    <cellStyle name="40% - Ênfase3 2 4 2 4" xfId="2050"/>
    <cellStyle name="40% - Ênfase3 2 4 2 4 2" xfId="4752"/>
    <cellStyle name="40% - Ênfase3 2 4 2 5" xfId="3374"/>
    <cellStyle name="40% - Ênfase3 2 4 3" xfId="892"/>
    <cellStyle name="40% - Ênfase3 2 4 3 2" xfId="2051"/>
    <cellStyle name="40% - Ênfase3 2 4 3 2 2" xfId="4753"/>
    <cellStyle name="40% - Ênfase3 2 4 3 3" xfId="2052"/>
    <cellStyle name="40% - Ênfase3 2 4 3 3 2" xfId="4754"/>
    <cellStyle name="40% - Ênfase3 2 4 3 4" xfId="3595"/>
    <cellStyle name="40% - Ênfase3 2 4 4" xfId="2053"/>
    <cellStyle name="40% - Ênfase3 2 4 4 2" xfId="4755"/>
    <cellStyle name="40% - Ênfase3 2 4 5" xfId="2054"/>
    <cellStyle name="40% - Ênfase3 2 4 5 2" xfId="4756"/>
    <cellStyle name="40% - Ênfase3 2 4 6" xfId="2055"/>
    <cellStyle name="40% - Ênfase3 2 4 6 2" xfId="4757"/>
    <cellStyle name="40% - Ênfase3 2 4 7" xfId="446"/>
    <cellStyle name="40% - Ênfase3 2 4 8" xfId="3153"/>
    <cellStyle name="40% - Ênfase3 2 5" xfId="543"/>
    <cellStyle name="40% - Ênfase3 2 5 2" xfId="764"/>
    <cellStyle name="40% - Ênfase3 2 5 2 2" xfId="2056"/>
    <cellStyle name="40% - Ênfase3 2 5 2 2 2" xfId="4758"/>
    <cellStyle name="40% - Ênfase3 2 5 2 3" xfId="2057"/>
    <cellStyle name="40% - Ênfase3 2 5 2 3 2" xfId="4759"/>
    <cellStyle name="40% - Ênfase3 2 5 2 4" xfId="2058"/>
    <cellStyle name="40% - Ênfase3 2 5 2 4 2" xfId="4760"/>
    <cellStyle name="40% - Ênfase3 2 5 2 5" xfId="3467"/>
    <cellStyle name="40% - Ênfase3 2 5 3" xfId="985"/>
    <cellStyle name="40% - Ênfase3 2 5 3 2" xfId="2059"/>
    <cellStyle name="40% - Ênfase3 2 5 3 2 2" xfId="4761"/>
    <cellStyle name="40% - Ênfase3 2 5 3 3" xfId="2060"/>
    <cellStyle name="40% - Ênfase3 2 5 3 3 2" xfId="4762"/>
    <cellStyle name="40% - Ênfase3 2 5 3 4" xfId="3688"/>
    <cellStyle name="40% - Ênfase3 2 5 4" xfId="2061"/>
    <cellStyle name="40% - Ênfase3 2 5 4 2" xfId="4763"/>
    <cellStyle name="40% - Ênfase3 2 5 5" xfId="2062"/>
    <cellStyle name="40% - Ênfase3 2 5 5 2" xfId="4764"/>
    <cellStyle name="40% - Ênfase3 2 5 6" xfId="2063"/>
    <cellStyle name="40% - Ênfase3 2 5 6 2" xfId="4765"/>
    <cellStyle name="40% - Ênfase3 2 5 7" xfId="3246"/>
    <cellStyle name="40% - Ênfase3 2 6" xfId="638"/>
    <cellStyle name="40% - Ênfase3 2 6 2" xfId="2064"/>
    <cellStyle name="40% - Ênfase3 2 6 2 2" xfId="4766"/>
    <cellStyle name="40% - Ênfase3 2 6 3" xfId="2065"/>
    <cellStyle name="40% - Ênfase3 2 6 3 2" xfId="4767"/>
    <cellStyle name="40% - Ênfase3 2 6 4" xfId="2066"/>
    <cellStyle name="40% - Ênfase3 2 6 4 2" xfId="4768"/>
    <cellStyle name="40% - Ênfase3 2 6 5" xfId="3341"/>
    <cellStyle name="40% - Ênfase3 2 7" xfId="859"/>
    <cellStyle name="40% - Ênfase3 2 7 2" xfId="2067"/>
    <cellStyle name="40% - Ênfase3 2 7 2 2" xfId="4769"/>
    <cellStyle name="40% - Ênfase3 2 7 3" xfId="2068"/>
    <cellStyle name="40% - Ênfase3 2 7 3 2" xfId="4770"/>
    <cellStyle name="40% - Ênfase3 2 7 4" xfId="2069"/>
    <cellStyle name="40% - Ênfase3 2 7 4 2" xfId="4771"/>
    <cellStyle name="40% - Ênfase3 2 7 5" xfId="3562"/>
    <cellStyle name="40% - Ênfase3 2 8" xfId="2070"/>
    <cellStyle name="40% - Ênfase3 2 8 2" xfId="4772"/>
    <cellStyle name="40% - Ênfase3 2 9" xfId="2071"/>
    <cellStyle name="40% - Ênfase3 2 9 2" xfId="4773"/>
    <cellStyle name="40% - Ênfase3 3" xfId="76"/>
    <cellStyle name="40% - Ênfase3 3 2" xfId="301"/>
    <cellStyle name="40% - Ênfase3 3 2 2" xfId="786"/>
    <cellStyle name="40% - Ênfase3 3 2 2 2" xfId="2072"/>
    <cellStyle name="40% - Ênfase3 3 2 2 2 2" xfId="4774"/>
    <cellStyle name="40% - Ênfase3 3 2 2 3" xfId="2073"/>
    <cellStyle name="40% - Ênfase3 3 2 2 3 2" xfId="4775"/>
    <cellStyle name="40% - Ênfase3 3 2 2 4" xfId="2074"/>
    <cellStyle name="40% - Ênfase3 3 2 2 4 2" xfId="4776"/>
    <cellStyle name="40% - Ênfase3 3 2 2 5" xfId="3489"/>
    <cellStyle name="40% - Ênfase3 3 2 3" xfId="1007"/>
    <cellStyle name="40% - Ênfase3 3 2 3 2" xfId="2075"/>
    <cellStyle name="40% - Ênfase3 3 2 3 2 2" xfId="4777"/>
    <cellStyle name="40% - Ênfase3 3 2 3 3" xfId="2076"/>
    <cellStyle name="40% - Ênfase3 3 2 3 3 2" xfId="4778"/>
    <cellStyle name="40% - Ênfase3 3 2 3 4" xfId="3710"/>
    <cellStyle name="40% - Ênfase3 3 2 4" xfId="2077"/>
    <cellStyle name="40% - Ênfase3 3 2 4 2" xfId="4779"/>
    <cellStyle name="40% - Ênfase3 3 2 5" xfId="2078"/>
    <cellStyle name="40% - Ênfase3 3 2 5 2" xfId="4780"/>
    <cellStyle name="40% - Ênfase3 3 2 6" xfId="2079"/>
    <cellStyle name="40% - Ênfase3 3 2 6 2" xfId="4781"/>
    <cellStyle name="40% - Ênfase3 3 2 7" xfId="565"/>
    <cellStyle name="40% - Ênfase3 3 2 8" xfId="3268"/>
    <cellStyle name="40% - Ênfase3 3 3" xfId="691"/>
    <cellStyle name="40% - Ênfase3 3 3 2" xfId="2080"/>
    <cellStyle name="40% - Ênfase3 3 3 2 2" xfId="4782"/>
    <cellStyle name="40% - Ênfase3 3 3 3" xfId="2081"/>
    <cellStyle name="40% - Ênfase3 3 3 3 2" xfId="4783"/>
    <cellStyle name="40% - Ênfase3 3 3 4" xfId="2082"/>
    <cellStyle name="40% - Ênfase3 3 3 4 2" xfId="4784"/>
    <cellStyle name="40% - Ênfase3 3 3 5" xfId="3394"/>
    <cellStyle name="40% - Ênfase3 3 4" xfId="912"/>
    <cellStyle name="40% - Ênfase3 3 4 2" xfId="2083"/>
    <cellStyle name="40% - Ênfase3 3 4 2 2" xfId="4785"/>
    <cellStyle name="40% - Ênfase3 3 4 3" xfId="2084"/>
    <cellStyle name="40% - Ênfase3 3 4 3 2" xfId="4786"/>
    <cellStyle name="40% - Ênfase3 3 4 4" xfId="2085"/>
    <cellStyle name="40% - Ênfase3 3 4 4 2" xfId="4787"/>
    <cellStyle name="40% - Ênfase3 3 4 5" xfId="3615"/>
    <cellStyle name="40% - Ênfase3 3 5" xfId="2086"/>
    <cellStyle name="40% - Ênfase3 3 5 2" xfId="4788"/>
    <cellStyle name="40% - Ênfase3 3 6" xfId="2087"/>
    <cellStyle name="40% - Ênfase3 3 6 2" xfId="4789"/>
    <cellStyle name="40% - Ênfase3 3 7" xfId="2088"/>
    <cellStyle name="40% - Ênfase3 3 7 2" xfId="4790"/>
    <cellStyle name="40% - Ênfase3 3 8" xfId="469"/>
    <cellStyle name="40% - Ênfase3 3 9" xfId="3173"/>
    <cellStyle name="40% - Ênfase3 4" xfId="111"/>
    <cellStyle name="40% - Ênfase3 4 2" xfId="335"/>
    <cellStyle name="40% - Ênfase3 4 2 2" xfId="784"/>
    <cellStyle name="40% - Ênfase3 4 2 2 2" xfId="2089"/>
    <cellStyle name="40% - Ênfase3 4 2 2 2 2" xfId="4791"/>
    <cellStyle name="40% - Ênfase3 4 2 2 3" xfId="2090"/>
    <cellStyle name="40% - Ênfase3 4 2 2 3 2" xfId="4792"/>
    <cellStyle name="40% - Ênfase3 4 2 2 4" xfId="2091"/>
    <cellStyle name="40% - Ênfase3 4 2 2 4 2" xfId="4793"/>
    <cellStyle name="40% - Ênfase3 4 2 2 5" xfId="3487"/>
    <cellStyle name="40% - Ênfase3 4 2 3" xfId="1005"/>
    <cellStyle name="40% - Ênfase3 4 2 3 2" xfId="2092"/>
    <cellStyle name="40% - Ênfase3 4 2 3 2 2" xfId="4794"/>
    <cellStyle name="40% - Ênfase3 4 2 3 3" xfId="2093"/>
    <cellStyle name="40% - Ênfase3 4 2 3 3 2" xfId="4795"/>
    <cellStyle name="40% - Ênfase3 4 2 3 4" xfId="3708"/>
    <cellStyle name="40% - Ênfase3 4 2 4" xfId="2094"/>
    <cellStyle name="40% - Ênfase3 4 2 4 2" xfId="4796"/>
    <cellStyle name="40% - Ênfase3 4 2 5" xfId="2095"/>
    <cellStyle name="40% - Ênfase3 4 2 5 2" xfId="4797"/>
    <cellStyle name="40% - Ênfase3 4 2 6" xfId="2096"/>
    <cellStyle name="40% - Ênfase3 4 2 6 2" xfId="4798"/>
    <cellStyle name="40% - Ênfase3 4 2 7" xfId="563"/>
    <cellStyle name="40% - Ênfase3 4 2 8" xfId="3266"/>
    <cellStyle name="40% - Ênfase3 4 3" xfId="689"/>
    <cellStyle name="40% - Ênfase3 4 3 2" xfId="2097"/>
    <cellStyle name="40% - Ênfase3 4 3 2 2" xfId="4799"/>
    <cellStyle name="40% - Ênfase3 4 3 3" xfId="2098"/>
    <cellStyle name="40% - Ênfase3 4 3 3 2" xfId="4800"/>
    <cellStyle name="40% - Ênfase3 4 3 4" xfId="2099"/>
    <cellStyle name="40% - Ênfase3 4 3 4 2" xfId="4801"/>
    <cellStyle name="40% - Ênfase3 4 3 5" xfId="3392"/>
    <cellStyle name="40% - Ênfase3 4 4" xfId="910"/>
    <cellStyle name="40% - Ênfase3 4 4 2" xfId="2100"/>
    <cellStyle name="40% - Ênfase3 4 4 2 2" xfId="4802"/>
    <cellStyle name="40% - Ênfase3 4 4 3" xfId="2101"/>
    <cellStyle name="40% - Ênfase3 4 4 3 2" xfId="4803"/>
    <cellStyle name="40% - Ênfase3 4 4 4" xfId="2102"/>
    <cellStyle name="40% - Ênfase3 4 4 4 2" xfId="4804"/>
    <cellStyle name="40% - Ênfase3 4 4 5" xfId="3613"/>
    <cellStyle name="40% - Ênfase3 4 5" xfId="2103"/>
    <cellStyle name="40% - Ênfase3 4 5 2" xfId="4805"/>
    <cellStyle name="40% - Ênfase3 4 6" xfId="2104"/>
    <cellStyle name="40% - Ênfase3 4 6 2" xfId="4806"/>
    <cellStyle name="40% - Ênfase3 4 7" xfId="2105"/>
    <cellStyle name="40% - Ênfase3 4 7 2" xfId="4807"/>
    <cellStyle name="40% - Ênfase3 4 8" xfId="467"/>
    <cellStyle name="40% - Ênfase3 4 9" xfId="3171"/>
    <cellStyle name="40% - Ênfase3 5" xfId="148"/>
    <cellStyle name="40% - Ênfase3 5 2" xfId="655"/>
    <cellStyle name="40% - Ênfase3 5 2 2" xfId="2106"/>
    <cellStyle name="40% - Ênfase3 5 2 2 2" xfId="4808"/>
    <cellStyle name="40% - Ênfase3 5 2 3" xfId="2107"/>
    <cellStyle name="40% - Ênfase3 5 2 3 2" xfId="4809"/>
    <cellStyle name="40% - Ênfase3 5 2 4" xfId="2108"/>
    <cellStyle name="40% - Ênfase3 5 2 4 2" xfId="4810"/>
    <cellStyle name="40% - Ênfase3 5 2 5" xfId="3358"/>
    <cellStyle name="40% - Ênfase3 5 3" xfId="876"/>
    <cellStyle name="40% - Ênfase3 5 3 2" xfId="2109"/>
    <cellStyle name="40% - Ênfase3 5 3 2 2" xfId="4811"/>
    <cellStyle name="40% - Ênfase3 5 3 3" xfId="2110"/>
    <cellStyle name="40% - Ênfase3 5 3 3 2" xfId="4812"/>
    <cellStyle name="40% - Ênfase3 5 3 4" xfId="3579"/>
    <cellStyle name="40% - Ênfase3 5 4" xfId="2111"/>
    <cellStyle name="40% - Ênfase3 5 4 2" xfId="4813"/>
    <cellStyle name="40% - Ênfase3 5 5" xfId="2112"/>
    <cellStyle name="40% - Ênfase3 5 5 2" xfId="4814"/>
    <cellStyle name="40% - Ênfase3 5 6" xfId="2113"/>
    <cellStyle name="40% - Ênfase3 5 6 2" xfId="4815"/>
    <cellStyle name="40% - Ênfase3 5 7" xfId="430"/>
    <cellStyle name="40% - Ênfase3 5 8" xfId="3137"/>
    <cellStyle name="40% - Ênfase3 6" xfId="200"/>
    <cellStyle name="40% - Ênfase3 6 2" xfId="748"/>
    <cellStyle name="40% - Ênfase3 6 2 2" xfId="2114"/>
    <cellStyle name="40% - Ênfase3 6 2 2 2" xfId="4816"/>
    <cellStyle name="40% - Ênfase3 6 2 3" xfId="2115"/>
    <cellStyle name="40% - Ênfase3 6 2 3 2" xfId="4817"/>
    <cellStyle name="40% - Ênfase3 6 2 4" xfId="2116"/>
    <cellStyle name="40% - Ênfase3 6 2 4 2" xfId="4818"/>
    <cellStyle name="40% - Ênfase3 6 2 5" xfId="3451"/>
    <cellStyle name="40% - Ênfase3 6 3" xfId="969"/>
    <cellStyle name="40% - Ênfase3 6 3 2" xfId="2117"/>
    <cellStyle name="40% - Ênfase3 6 3 2 2" xfId="4819"/>
    <cellStyle name="40% - Ênfase3 6 3 3" xfId="2118"/>
    <cellStyle name="40% - Ênfase3 6 3 3 2" xfId="4820"/>
    <cellStyle name="40% - Ênfase3 6 3 4" xfId="3672"/>
    <cellStyle name="40% - Ênfase3 6 4" xfId="2119"/>
    <cellStyle name="40% - Ênfase3 6 4 2" xfId="4821"/>
    <cellStyle name="40% - Ênfase3 6 5" xfId="2120"/>
    <cellStyle name="40% - Ênfase3 6 5 2" xfId="4822"/>
    <cellStyle name="40% - Ênfase3 6 6" xfId="2121"/>
    <cellStyle name="40% - Ênfase3 6 6 2" xfId="4823"/>
    <cellStyle name="40% - Ênfase3 6 7" xfId="526"/>
    <cellStyle name="40% - Ênfase3 6 8" xfId="3230"/>
    <cellStyle name="40% - Ênfase3 7" xfId="223"/>
    <cellStyle name="40% - Ênfase3 7 2" xfId="2122"/>
    <cellStyle name="40% - Ênfase3 7 2 2" xfId="4824"/>
    <cellStyle name="40% - Ênfase3 7 3" xfId="2123"/>
    <cellStyle name="40% - Ênfase3 7 3 2" xfId="4825"/>
    <cellStyle name="40% - Ênfase3 7 4" xfId="2124"/>
    <cellStyle name="40% - Ênfase3 7 4 2" xfId="4826"/>
    <cellStyle name="40% - Ênfase3 7 5" xfId="622"/>
    <cellStyle name="40% - Ênfase3 7 6" xfId="3325"/>
    <cellStyle name="40% - Ênfase3 8" xfId="243"/>
    <cellStyle name="40% - Ênfase3 8 2" xfId="2125"/>
    <cellStyle name="40% - Ênfase3 8 2 2" xfId="4827"/>
    <cellStyle name="40% - Ênfase3 8 3" xfId="2126"/>
    <cellStyle name="40% - Ênfase3 8 3 2" xfId="4828"/>
    <cellStyle name="40% - Ênfase3 8 4" xfId="2127"/>
    <cellStyle name="40% - Ênfase3 8 4 2" xfId="4829"/>
    <cellStyle name="40% - Ênfase3 8 5" xfId="843"/>
    <cellStyle name="40% - Ênfase3 8 6" xfId="3546"/>
    <cellStyle name="40% - Ênfase3 9" xfId="267"/>
    <cellStyle name="40% - Ênfase3 9 2" xfId="2128"/>
    <cellStyle name="40% - Ênfase3 9 3" xfId="4830"/>
    <cellStyle name="40% - Ênfase4" xfId="10" builtinId="43" customBuiltin="1"/>
    <cellStyle name="40% - Ênfase4 10" xfId="2129"/>
    <cellStyle name="40% - Ênfase4 10 2" xfId="4831"/>
    <cellStyle name="40% - Ênfase4 11" xfId="2130"/>
    <cellStyle name="40% - Ênfase4 11 2" xfId="4832"/>
    <cellStyle name="40% - Ênfase4 12" xfId="379"/>
    <cellStyle name="40% - Ênfase4 13" xfId="3099"/>
    <cellStyle name="40% - Ênfase4 2" xfId="60"/>
    <cellStyle name="40% - Ênfase4 2 10" xfId="2131"/>
    <cellStyle name="40% - Ênfase4 2 10 2" xfId="4833"/>
    <cellStyle name="40% - Ênfase4 2 11" xfId="415"/>
    <cellStyle name="40% - Ênfase4 2 12" xfId="3123"/>
    <cellStyle name="40% - Ênfase4 2 2" xfId="95"/>
    <cellStyle name="40% - Ênfase4 2 2 2" xfId="319"/>
    <cellStyle name="40% - Ênfase4 2 2 2 2" xfId="806"/>
    <cellStyle name="40% - Ênfase4 2 2 2 2 2" xfId="2132"/>
    <cellStyle name="40% - Ênfase4 2 2 2 2 2 2" xfId="4834"/>
    <cellStyle name="40% - Ênfase4 2 2 2 2 3" xfId="2133"/>
    <cellStyle name="40% - Ênfase4 2 2 2 2 3 2" xfId="4835"/>
    <cellStyle name="40% - Ênfase4 2 2 2 2 4" xfId="2134"/>
    <cellStyle name="40% - Ênfase4 2 2 2 2 4 2" xfId="4836"/>
    <cellStyle name="40% - Ênfase4 2 2 2 2 5" xfId="3509"/>
    <cellStyle name="40% - Ênfase4 2 2 2 3" xfId="1027"/>
    <cellStyle name="40% - Ênfase4 2 2 2 3 2" xfId="2135"/>
    <cellStyle name="40% - Ênfase4 2 2 2 3 2 2" xfId="4837"/>
    <cellStyle name="40% - Ênfase4 2 2 2 3 3" xfId="2136"/>
    <cellStyle name="40% - Ênfase4 2 2 2 3 3 2" xfId="4838"/>
    <cellStyle name="40% - Ênfase4 2 2 2 3 4" xfId="3730"/>
    <cellStyle name="40% - Ênfase4 2 2 2 4" xfId="2137"/>
    <cellStyle name="40% - Ênfase4 2 2 2 4 2" xfId="4839"/>
    <cellStyle name="40% - Ênfase4 2 2 2 5" xfId="2138"/>
    <cellStyle name="40% - Ênfase4 2 2 2 5 2" xfId="4840"/>
    <cellStyle name="40% - Ênfase4 2 2 2 6" xfId="2139"/>
    <cellStyle name="40% - Ênfase4 2 2 2 6 2" xfId="4841"/>
    <cellStyle name="40% - Ênfase4 2 2 2 7" xfId="585"/>
    <cellStyle name="40% - Ênfase4 2 2 2 8" xfId="3288"/>
    <cellStyle name="40% - Ênfase4 2 2 3" xfId="711"/>
    <cellStyle name="40% - Ênfase4 2 2 3 2" xfId="2140"/>
    <cellStyle name="40% - Ênfase4 2 2 3 2 2" xfId="4842"/>
    <cellStyle name="40% - Ênfase4 2 2 3 3" xfId="2141"/>
    <cellStyle name="40% - Ênfase4 2 2 3 3 2" xfId="4843"/>
    <cellStyle name="40% - Ênfase4 2 2 3 4" xfId="2142"/>
    <cellStyle name="40% - Ênfase4 2 2 3 4 2" xfId="4844"/>
    <cellStyle name="40% - Ênfase4 2 2 3 5" xfId="3414"/>
    <cellStyle name="40% - Ênfase4 2 2 4" xfId="932"/>
    <cellStyle name="40% - Ênfase4 2 2 4 2" xfId="2143"/>
    <cellStyle name="40% - Ênfase4 2 2 4 2 2" xfId="4845"/>
    <cellStyle name="40% - Ênfase4 2 2 4 3" xfId="2144"/>
    <cellStyle name="40% - Ênfase4 2 2 4 3 2" xfId="4846"/>
    <cellStyle name="40% - Ênfase4 2 2 4 4" xfId="2145"/>
    <cellStyle name="40% - Ênfase4 2 2 4 4 2" xfId="4847"/>
    <cellStyle name="40% - Ênfase4 2 2 4 5" xfId="3635"/>
    <cellStyle name="40% - Ênfase4 2 2 5" xfId="2146"/>
    <cellStyle name="40% - Ênfase4 2 2 5 2" xfId="4848"/>
    <cellStyle name="40% - Ênfase4 2 2 6" xfId="2147"/>
    <cellStyle name="40% - Ênfase4 2 2 6 2" xfId="4849"/>
    <cellStyle name="40% - Ênfase4 2 2 7" xfId="2148"/>
    <cellStyle name="40% - Ênfase4 2 2 7 2" xfId="4850"/>
    <cellStyle name="40% - Ênfase4 2 2 8" xfId="489"/>
    <cellStyle name="40% - Ênfase4 2 2 9" xfId="3193"/>
    <cellStyle name="40% - Ênfase4 2 3" xfId="130"/>
    <cellStyle name="40% - Ênfase4 2 3 2" xfId="354"/>
    <cellStyle name="40% - Ênfase4 2 3 2 2" xfId="830"/>
    <cellStyle name="40% - Ênfase4 2 3 2 2 2" xfId="2149"/>
    <cellStyle name="40% - Ênfase4 2 3 2 2 2 2" xfId="4851"/>
    <cellStyle name="40% - Ênfase4 2 3 2 2 3" xfId="2150"/>
    <cellStyle name="40% - Ênfase4 2 3 2 2 3 2" xfId="4852"/>
    <cellStyle name="40% - Ênfase4 2 3 2 2 4" xfId="2151"/>
    <cellStyle name="40% - Ênfase4 2 3 2 2 4 2" xfId="4853"/>
    <cellStyle name="40% - Ênfase4 2 3 2 2 5" xfId="3533"/>
    <cellStyle name="40% - Ênfase4 2 3 2 3" xfId="1051"/>
    <cellStyle name="40% - Ênfase4 2 3 2 3 2" xfId="2152"/>
    <cellStyle name="40% - Ênfase4 2 3 2 3 2 2" xfId="4854"/>
    <cellStyle name="40% - Ênfase4 2 3 2 3 3" xfId="2153"/>
    <cellStyle name="40% - Ênfase4 2 3 2 3 3 2" xfId="4855"/>
    <cellStyle name="40% - Ênfase4 2 3 2 3 4" xfId="3754"/>
    <cellStyle name="40% - Ênfase4 2 3 2 4" xfId="2154"/>
    <cellStyle name="40% - Ênfase4 2 3 2 4 2" xfId="4856"/>
    <cellStyle name="40% - Ênfase4 2 3 2 5" xfId="2155"/>
    <cellStyle name="40% - Ênfase4 2 3 2 5 2" xfId="4857"/>
    <cellStyle name="40% - Ênfase4 2 3 2 6" xfId="2156"/>
    <cellStyle name="40% - Ênfase4 2 3 2 6 2" xfId="4858"/>
    <cellStyle name="40% - Ênfase4 2 3 2 7" xfId="609"/>
    <cellStyle name="40% - Ênfase4 2 3 2 8" xfId="3312"/>
    <cellStyle name="40% - Ênfase4 2 3 3" xfId="735"/>
    <cellStyle name="40% - Ênfase4 2 3 3 2" xfId="2157"/>
    <cellStyle name="40% - Ênfase4 2 3 3 2 2" xfId="4859"/>
    <cellStyle name="40% - Ênfase4 2 3 3 3" xfId="2158"/>
    <cellStyle name="40% - Ênfase4 2 3 3 3 2" xfId="4860"/>
    <cellStyle name="40% - Ênfase4 2 3 3 4" xfId="2159"/>
    <cellStyle name="40% - Ênfase4 2 3 3 4 2" xfId="4861"/>
    <cellStyle name="40% - Ênfase4 2 3 3 5" xfId="3438"/>
    <cellStyle name="40% - Ênfase4 2 3 4" xfId="956"/>
    <cellStyle name="40% - Ênfase4 2 3 4 2" xfId="2160"/>
    <cellStyle name="40% - Ênfase4 2 3 4 2 2" xfId="4862"/>
    <cellStyle name="40% - Ênfase4 2 3 4 3" xfId="2161"/>
    <cellStyle name="40% - Ênfase4 2 3 4 3 2" xfId="4863"/>
    <cellStyle name="40% - Ênfase4 2 3 4 4" xfId="2162"/>
    <cellStyle name="40% - Ênfase4 2 3 4 4 2" xfId="4864"/>
    <cellStyle name="40% - Ênfase4 2 3 4 5" xfId="3659"/>
    <cellStyle name="40% - Ênfase4 2 3 5" xfId="2163"/>
    <cellStyle name="40% - Ênfase4 2 3 5 2" xfId="4865"/>
    <cellStyle name="40% - Ênfase4 2 3 6" xfId="2164"/>
    <cellStyle name="40% - Ênfase4 2 3 6 2" xfId="4866"/>
    <cellStyle name="40% - Ênfase4 2 3 7" xfId="2165"/>
    <cellStyle name="40% - Ênfase4 2 3 7 2" xfId="4867"/>
    <cellStyle name="40% - Ênfase4 2 3 8" xfId="513"/>
    <cellStyle name="40% - Ênfase4 2 3 9" xfId="3217"/>
    <cellStyle name="40% - Ênfase4 2 4" xfId="285"/>
    <cellStyle name="40% - Ênfase4 2 4 2" xfId="673"/>
    <cellStyle name="40% - Ênfase4 2 4 2 2" xfId="2166"/>
    <cellStyle name="40% - Ênfase4 2 4 2 2 2" xfId="4868"/>
    <cellStyle name="40% - Ênfase4 2 4 2 3" xfId="2167"/>
    <cellStyle name="40% - Ênfase4 2 4 2 3 2" xfId="4869"/>
    <cellStyle name="40% - Ênfase4 2 4 2 4" xfId="2168"/>
    <cellStyle name="40% - Ênfase4 2 4 2 4 2" xfId="4870"/>
    <cellStyle name="40% - Ênfase4 2 4 2 5" xfId="3376"/>
    <cellStyle name="40% - Ênfase4 2 4 3" xfId="894"/>
    <cellStyle name="40% - Ênfase4 2 4 3 2" xfId="2169"/>
    <cellStyle name="40% - Ênfase4 2 4 3 2 2" xfId="4871"/>
    <cellStyle name="40% - Ênfase4 2 4 3 3" xfId="2170"/>
    <cellStyle name="40% - Ênfase4 2 4 3 3 2" xfId="4872"/>
    <cellStyle name="40% - Ênfase4 2 4 3 4" xfId="3597"/>
    <cellStyle name="40% - Ênfase4 2 4 4" xfId="2171"/>
    <cellStyle name="40% - Ênfase4 2 4 4 2" xfId="4873"/>
    <cellStyle name="40% - Ênfase4 2 4 5" xfId="2172"/>
    <cellStyle name="40% - Ênfase4 2 4 5 2" xfId="4874"/>
    <cellStyle name="40% - Ênfase4 2 4 6" xfId="2173"/>
    <cellStyle name="40% - Ênfase4 2 4 6 2" xfId="4875"/>
    <cellStyle name="40% - Ênfase4 2 4 7" xfId="448"/>
    <cellStyle name="40% - Ênfase4 2 4 8" xfId="3155"/>
    <cellStyle name="40% - Ênfase4 2 5" xfId="545"/>
    <cellStyle name="40% - Ênfase4 2 5 2" xfId="766"/>
    <cellStyle name="40% - Ênfase4 2 5 2 2" xfId="2174"/>
    <cellStyle name="40% - Ênfase4 2 5 2 2 2" xfId="4876"/>
    <cellStyle name="40% - Ênfase4 2 5 2 3" xfId="2175"/>
    <cellStyle name="40% - Ênfase4 2 5 2 3 2" xfId="4877"/>
    <cellStyle name="40% - Ênfase4 2 5 2 4" xfId="2176"/>
    <cellStyle name="40% - Ênfase4 2 5 2 4 2" xfId="4878"/>
    <cellStyle name="40% - Ênfase4 2 5 2 5" xfId="3469"/>
    <cellStyle name="40% - Ênfase4 2 5 3" xfId="987"/>
    <cellStyle name="40% - Ênfase4 2 5 3 2" xfId="2177"/>
    <cellStyle name="40% - Ênfase4 2 5 3 2 2" xfId="4879"/>
    <cellStyle name="40% - Ênfase4 2 5 3 3" xfId="2178"/>
    <cellStyle name="40% - Ênfase4 2 5 3 3 2" xfId="4880"/>
    <cellStyle name="40% - Ênfase4 2 5 3 4" xfId="3690"/>
    <cellStyle name="40% - Ênfase4 2 5 4" xfId="2179"/>
    <cellStyle name="40% - Ênfase4 2 5 4 2" xfId="4881"/>
    <cellStyle name="40% - Ênfase4 2 5 5" xfId="2180"/>
    <cellStyle name="40% - Ênfase4 2 5 5 2" xfId="4882"/>
    <cellStyle name="40% - Ênfase4 2 5 6" xfId="2181"/>
    <cellStyle name="40% - Ênfase4 2 5 6 2" xfId="4883"/>
    <cellStyle name="40% - Ênfase4 2 5 7" xfId="3248"/>
    <cellStyle name="40% - Ênfase4 2 6" xfId="640"/>
    <cellStyle name="40% - Ênfase4 2 6 2" xfId="2182"/>
    <cellStyle name="40% - Ênfase4 2 6 2 2" xfId="4884"/>
    <cellStyle name="40% - Ênfase4 2 6 3" xfId="2183"/>
    <cellStyle name="40% - Ênfase4 2 6 3 2" xfId="4885"/>
    <cellStyle name="40% - Ênfase4 2 6 4" xfId="2184"/>
    <cellStyle name="40% - Ênfase4 2 6 4 2" xfId="4886"/>
    <cellStyle name="40% - Ênfase4 2 6 5" xfId="3343"/>
    <cellStyle name="40% - Ênfase4 2 7" xfId="861"/>
    <cellStyle name="40% - Ênfase4 2 7 2" xfId="2185"/>
    <cellStyle name="40% - Ênfase4 2 7 2 2" xfId="4887"/>
    <cellStyle name="40% - Ênfase4 2 7 3" xfId="2186"/>
    <cellStyle name="40% - Ênfase4 2 7 3 2" xfId="4888"/>
    <cellStyle name="40% - Ênfase4 2 7 4" xfId="2187"/>
    <cellStyle name="40% - Ênfase4 2 7 4 2" xfId="4889"/>
    <cellStyle name="40% - Ênfase4 2 7 5" xfId="3564"/>
    <cellStyle name="40% - Ênfase4 2 8" xfId="2188"/>
    <cellStyle name="40% - Ênfase4 2 8 2" xfId="4890"/>
    <cellStyle name="40% - Ênfase4 2 9" xfId="2189"/>
    <cellStyle name="40% - Ênfase4 2 9 2" xfId="4891"/>
    <cellStyle name="40% - Ênfase4 3" xfId="77"/>
    <cellStyle name="40% - Ênfase4 3 2" xfId="302"/>
    <cellStyle name="40% - Ênfase4 3 2 2" xfId="789"/>
    <cellStyle name="40% - Ênfase4 3 2 2 2" xfId="2190"/>
    <cellStyle name="40% - Ênfase4 3 2 2 2 2" xfId="4892"/>
    <cellStyle name="40% - Ênfase4 3 2 2 3" xfId="2191"/>
    <cellStyle name="40% - Ênfase4 3 2 2 3 2" xfId="4893"/>
    <cellStyle name="40% - Ênfase4 3 2 2 4" xfId="2192"/>
    <cellStyle name="40% - Ênfase4 3 2 2 4 2" xfId="4894"/>
    <cellStyle name="40% - Ênfase4 3 2 2 5" xfId="3492"/>
    <cellStyle name="40% - Ênfase4 3 2 3" xfId="1010"/>
    <cellStyle name="40% - Ênfase4 3 2 3 2" xfId="2193"/>
    <cellStyle name="40% - Ênfase4 3 2 3 2 2" xfId="4895"/>
    <cellStyle name="40% - Ênfase4 3 2 3 3" xfId="2194"/>
    <cellStyle name="40% - Ênfase4 3 2 3 3 2" xfId="4896"/>
    <cellStyle name="40% - Ênfase4 3 2 3 4" xfId="3713"/>
    <cellStyle name="40% - Ênfase4 3 2 4" xfId="2195"/>
    <cellStyle name="40% - Ênfase4 3 2 4 2" xfId="4897"/>
    <cellStyle name="40% - Ênfase4 3 2 5" xfId="2196"/>
    <cellStyle name="40% - Ênfase4 3 2 5 2" xfId="4898"/>
    <cellStyle name="40% - Ênfase4 3 2 6" xfId="2197"/>
    <cellStyle name="40% - Ênfase4 3 2 6 2" xfId="4899"/>
    <cellStyle name="40% - Ênfase4 3 2 7" xfId="568"/>
    <cellStyle name="40% - Ênfase4 3 2 8" xfId="3271"/>
    <cellStyle name="40% - Ênfase4 3 3" xfId="694"/>
    <cellStyle name="40% - Ênfase4 3 3 2" xfId="2198"/>
    <cellStyle name="40% - Ênfase4 3 3 2 2" xfId="4900"/>
    <cellStyle name="40% - Ênfase4 3 3 3" xfId="2199"/>
    <cellStyle name="40% - Ênfase4 3 3 3 2" xfId="4901"/>
    <cellStyle name="40% - Ênfase4 3 3 4" xfId="2200"/>
    <cellStyle name="40% - Ênfase4 3 3 4 2" xfId="4902"/>
    <cellStyle name="40% - Ênfase4 3 3 5" xfId="3397"/>
    <cellStyle name="40% - Ênfase4 3 4" xfId="915"/>
    <cellStyle name="40% - Ênfase4 3 4 2" xfId="2201"/>
    <cellStyle name="40% - Ênfase4 3 4 2 2" xfId="4903"/>
    <cellStyle name="40% - Ênfase4 3 4 3" xfId="2202"/>
    <cellStyle name="40% - Ênfase4 3 4 3 2" xfId="4904"/>
    <cellStyle name="40% - Ênfase4 3 4 4" xfId="2203"/>
    <cellStyle name="40% - Ênfase4 3 4 4 2" xfId="4905"/>
    <cellStyle name="40% - Ênfase4 3 4 5" xfId="3618"/>
    <cellStyle name="40% - Ênfase4 3 5" xfId="2204"/>
    <cellStyle name="40% - Ênfase4 3 5 2" xfId="4906"/>
    <cellStyle name="40% - Ênfase4 3 6" xfId="2205"/>
    <cellStyle name="40% - Ênfase4 3 6 2" xfId="4907"/>
    <cellStyle name="40% - Ênfase4 3 7" xfId="2206"/>
    <cellStyle name="40% - Ênfase4 3 7 2" xfId="4908"/>
    <cellStyle name="40% - Ênfase4 3 8" xfId="472"/>
    <cellStyle name="40% - Ênfase4 3 9" xfId="3176"/>
    <cellStyle name="40% - Ênfase4 4" xfId="112"/>
    <cellStyle name="40% - Ênfase4 4 2" xfId="336"/>
    <cellStyle name="40% - Ênfase4 4 2 2" xfId="814"/>
    <cellStyle name="40% - Ênfase4 4 2 2 2" xfId="2207"/>
    <cellStyle name="40% - Ênfase4 4 2 2 2 2" xfId="4909"/>
    <cellStyle name="40% - Ênfase4 4 2 2 3" xfId="2208"/>
    <cellStyle name="40% - Ênfase4 4 2 2 3 2" xfId="4910"/>
    <cellStyle name="40% - Ênfase4 4 2 2 4" xfId="2209"/>
    <cellStyle name="40% - Ênfase4 4 2 2 4 2" xfId="4911"/>
    <cellStyle name="40% - Ênfase4 4 2 2 5" xfId="3517"/>
    <cellStyle name="40% - Ênfase4 4 2 3" xfId="1035"/>
    <cellStyle name="40% - Ênfase4 4 2 3 2" xfId="2210"/>
    <cellStyle name="40% - Ênfase4 4 2 3 2 2" xfId="4912"/>
    <cellStyle name="40% - Ênfase4 4 2 3 3" xfId="2211"/>
    <cellStyle name="40% - Ênfase4 4 2 3 3 2" xfId="4913"/>
    <cellStyle name="40% - Ênfase4 4 2 3 4" xfId="3738"/>
    <cellStyle name="40% - Ênfase4 4 2 4" xfId="2212"/>
    <cellStyle name="40% - Ênfase4 4 2 4 2" xfId="4914"/>
    <cellStyle name="40% - Ênfase4 4 2 5" xfId="2213"/>
    <cellStyle name="40% - Ênfase4 4 2 5 2" xfId="4915"/>
    <cellStyle name="40% - Ênfase4 4 2 6" xfId="2214"/>
    <cellStyle name="40% - Ênfase4 4 2 6 2" xfId="4916"/>
    <cellStyle name="40% - Ênfase4 4 2 7" xfId="593"/>
    <cellStyle name="40% - Ênfase4 4 2 8" xfId="3296"/>
    <cellStyle name="40% - Ênfase4 4 3" xfId="719"/>
    <cellStyle name="40% - Ênfase4 4 3 2" xfId="2215"/>
    <cellStyle name="40% - Ênfase4 4 3 2 2" xfId="4917"/>
    <cellStyle name="40% - Ênfase4 4 3 3" xfId="2216"/>
    <cellStyle name="40% - Ênfase4 4 3 3 2" xfId="4918"/>
    <cellStyle name="40% - Ênfase4 4 3 4" xfId="2217"/>
    <cellStyle name="40% - Ênfase4 4 3 4 2" xfId="4919"/>
    <cellStyle name="40% - Ênfase4 4 3 5" xfId="3422"/>
    <cellStyle name="40% - Ênfase4 4 4" xfId="940"/>
    <cellStyle name="40% - Ênfase4 4 4 2" xfId="2218"/>
    <cellStyle name="40% - Ênfase4 4 4 2 2" xfId="4920"/>
    <cellStyle name="40% - Ênfase4 4 4 3" xfId="2219"/>
    <cellStyle name="40% - Ênfase4 4 4 3 2" xfId="4921"/>
    <cellStyle name="40% - Ênfase4 4 4 4" xfId="2220"/>
    <cellStyle name="40% - Ênfase4 4 4 4 2" xfId="4922"/>
    <cellStyle name="40% - Ênfase4 4 4 5" xfId="3643"/>
    <cellStyle name="40% - Ênfase4 4 5" xfId="2221"/>
    <cellStyle name="40% - Ênfase4 4 5 2" xfId="4923"/>
    <cellStyle name="40% - Ênfase4 4 6" xfId="2222"/>
    <cellStyle name="40% - Ênfase4 4 6 2" xfId="4924"/>
    <cellStyle name="40% - Ênfase4 4 7" xfId="2223"/>
    <cellStyle name="40% - Ênfase4 4 7 2" xfId="4925"/>
    <cellStyle name="40% - Ênfase4 4 8" xfId="497"/>
    <cellStyle name="40% - Ênfase4 4 9" xfId="3201"/>
    <cellStyle name="40% - Ênfase4 5" xfId="149"/>
    <cellStyle name="40% - Ênfase4 5 2" xfId="657"/>
    <cellStyle name="40% - Ênfase4 5 2 2" xfId="2224"/>
    <cellStyle name="40% - Ênfase4 5 2 2 2" xfId="4926"/>
    <cellStyle name="40% - Ênfase4 5 2 3" xfId="2225"/>
    <cellStyle name="40% - Ênfase4 5 2 3 2" xfId="4927"/>
    <cellStyle name="40% - Ênfase4 5 2 4" xfId="2226"/>
    <cellStyle name="40% - Ênfase4 5 2 4 2" xfId="4928"/>
    <cellStyle name="40% - Ênfase4 5 2 5" xfId="3360"/>
    <cellStyle name="40% - Ênfase4 5 3" xfId="878"/>
    <cellStyle name="40% - Ênfase4 5 3 2" xfId="2227"/>
    <cellStyle name="40% - Ênfase4 5 3 2 2" xfId="4929"/>
    <cellStyle name="40% - Ênfase4 5 3 3" xfId="2228"/>
    <cellStyle name="40% - Ênfase4 5 3 3 2" xfId="4930"/>
    <cellStyle name="40% - Ênfase4 5 3 4" xfId="3581"/>
    <cellStyle name="40% - Ênfase4 5 4" xfId="2229"/>
    <cellStyle name="40% - Ênfase4 5 4 2" xfId="4931"/>
    <cellStyle name="40% - Ênfase4 5 5" xfId="2230"/>
    <cellStyle name="40% - Ênfase4 5 5 2" xfId="4932"/>
    <cellStyle name="40% - Ênfase4 5 6" xfId="2231"/>
    <cellStyle name="40% - Ênfase4 5 6 2" xfId="4933"/>
    <cellStyle name="40% - Ênfase4 5 7" xfId="432"/>
    <cellStyle name="40% - Ênfase4 5 8" xfId="3139"/>
    <cellStyle name="40% - Ênfase4 6" xfId="203"/>
    <cellStyle name="40% - Ênfase4 6 2" xfId="750"/>
    <cellStyle name="40% - Ênfase4 6 2 2" xfId="2232"/>
    <cellStyle name="40% - Ênfase4 6 2 2 2" xfId="4934"/>
    <cellStyle name="40% - Ênfase4 6 2 3" xfId="2233"/>
    <cellStyle name="40% - Ênfase4 6 2 3 2" xfId="4935"/>
    <cellStyle name="40% - Ênfase4 6 2 4" xfId="2234"/>
    <cellStyle name="40% - Ênfase4 6 2 4 2" xfId="4936"/>
    <cellStyle name="40% - Ênfase4 6 2 5" xfId="3453"/>
    <cellStyle name="40% - Ênfase4 6 3" xfId="971"/>
    <cellStyle name="40% - Ênfase4 6 3 2" xfId="2235"/>
    <cellStyle name="40% - Ênfase4 6 3 2 2" xfId="4937"/>
    <cellStyle name="40% - Ênfase4 6 3 3" xfId="2236"/>
    <cellStyle name="40% - Ênfase4 6 3 3 2" xfId="4938"/>
    <cellStyle name="40% - Ênfase4 6 3 4" xfId="3674"/>
    <cellStyle name="40% - Ênfase4 6 4" xfId="2237"/>
    <cellStyle name="40% - Ênfase4 6 4 2" xfId="4939"/>
    <cellStyle name="40% - Ênfase4 6 5" xfId="2238"/>
    <cellStyle name="40% - Ênfase4 6 5 2" xfId="4940"/>
    <cellStyle name="40% - Ênfase4 6 6" xfId="2239"/>
    <cellStyle name="40% - Ênfase4 6 6 2" xfId="4941"/>
    <cellStyle name="40% - Ênfase4 6 7" xfId="528"/>
    <cellStyle name="40% - Ênfase4 6 8" xfId="3232"/>
    <cellStyle name="40% - Ênfase4 7" xfId="226"/>
    <cellStyle name="40% - Ênfase4 7 2" xfId="2240"/>
    <cellStyle name="40% - Ênfase4 7 2 2" xfId="4942"/>
    <cellStyle name="40% - Ênfase4 7 3" xfId="2241"/>
    <cellStyle name="40% - Ênfase4 7 3 2" xfId="4943"/>
    <cellStyle name="40% - Ênfase4 7 4" xfId="2242"/>
    <cellStyle name="40% - Ênfase4 7 4 2" xfId="4944"/>
    <cellStyle name="40% - Ênfase4 7 5" xfId="624"/>
    <cellStyle name="40% - Ênfase4 7 6" xfId="3327"/>
    <cellStyle name="40% - Ênfase4 8" xfId="246"/>
    <cellStyle name="40% - Ênfase4 8 2" xfId="2243"/>
    <cellStyle name="40% - Ênfase4 8 2 2" xfId="4945"/>
    <cellStyle name="40% - Ênfase4 8 3" xfId="2244"/>
    <cellStyle name="40% - Ênfase4 8 3 2" xfId="4946"/>
    <cellStyle name="40% - Ênfase4 8 4" xfId="2245"/>
    <cellStyle name="40% - Ênfase4 8 4 2" xfId="4947"/>
    <cellStyle name="40% - Ênfase4 8 5" xfId="845"/>
    <cellStyle name="40% - Ênfase4 8 6" xfId="3548"/>
    <cellStyle name="40% - Ênfase4 9" xfId="268"/>
    <cellStyle name="40% - Ênfase4 9 2" xfId="2246"/>
    <cellStyle name="40% - Ênfase4 9 3" xfId="4948"/>
    <cellStyle name="40% - Ênfase5" xfId="11" builtinId="47" customBuiltin="1"/>
    <cellStyle name="40% - Ênfase5 10" xfId="2247"/>
    <cellStyle name="40% - Ênfase5 10 2" xfId="4949"/>
    <cellStyle name="40% - Ênfase5 11" xfId="2248"/>
    <cellStyle name="40% - Ênfase5 11 2" xfId="4950"/>
    <cellStyle name="40% - Ênfase5 12" xfId="381"/>
    <cellStyle name="40% - Ênfase5 13" xfId="3102"/>
    <cellStyle name="40% - Ênfase5 2" xfId="63"/>
    <cellStyle name="40% - Ênfase5 2 10" xfId="2249"/>
    <cellStyle name="40% - Ênfase5 2 10 2" xfId="4951"/>
    <cellStyle name="40% - Ênfase5 2 11" xfId="417"/>
    <cellStyle name="40% - Ênfase5 2 12" xfId="3125"/>
    <cellStyle name="40% - Ênfase5 2 2" xfId="98"/>
    <cellStyle name="40% - Ênfase5 2 2 2" xfId="322"/>
    <cellStyle name="40% - Ênfase5 2 2 2 2" xfId="808"/>
    <cellStyle name="40% - Ênfase5 2 2 2 2 2" xfId="2250"/>
    <cellStyle name="40% - Ênfase5 2 2 2 2 2 2" xfId="4952"/>
    <cellStyle name="40% - Ênfase5 2 2 2 2 3" xfId="2251"/>
    <cellStyle name="40% - Ênfase5 2 2 2 2 3 2" xfId="4953"/>
    <cellStyle name="40% - Ênfase5 2 2 2 2 4" xfId="2252"/>
    <cellStyle name="40% - Ênfase5 2 2 2 2 4 2" xfId="4954"/>
    <cellStyle name="40% - Ênfase5 2 2 2 2 5" xfId="3511"/>
    <cellStyle name="40% - Ênfase5 2 2 2 3" xfId="1029"/>
    <cellStyle name="40% - Ênfase5 2 2 2 3 2" xfId="2253"/>
    <cellStyle name="40% - Ênfase5 2 2 2 3 2 2" xfId="4955"/>
    <cellStyle name="40% - Ênfase5 2 2 2 3 3" xfId="2254"/>
    <cellStyle name="40% - Ênfase5 2 2 2 3 3 2" xfId="4956"/>
    <cellStyle name="40% - Ênfase5 2 2 2 3 4" xfId="3732"/>
    <cellStyle name="40% - Ênfase5 2 2 2 4" xfId="2255"/>
    <cellStyle name="40% - Ênfase5 2 2 2 4 2" xfId="4957"/>
    <cellStyle name="40% - Ênfase5 2 2 2 5" xfId="2256"/>
    <cellStyle name="40% - Ênfase5 2 2 2 5 2" xfId="4958"/>
    <cellStyle name="40% - Ênfase5 2 2 2 6" xfId="2257"/>
    <cellStyle name="40% - Ênfase5 2 2 2 6 2" xfId="4959"/>
    <cellStyle name="40% - Ênfase5 2 2 2 7" xfId="587"/>
    <cellStyle name="40% - Ênfase5 2 2 2 8" xfId="3290"/>
    <cellStyle name="40% - Ênfase5 2 2 3" xfId="713"/>
    <cellStyle name="40% - Ênfase5 2 2 3 2" xfId="2258"/>
    <cellStyle name="40% - Ênfase5 2 2 3 2 2" xfId="4960"/>
    <cellStyle name="40% - Ênfase5 2 2 3 3" xfId="2259"/>
    <cellStyle name="40% - Ênfase5 2 2 3 3 2" xfId="4961"/>
    <cellStyle name="40% - Ênfase5 2 2 3 4" xfId="2260"/>
    <cellStyle name="40% - Ênfase5 2 2 3 4 2" xfId="4962"/>
    <cellStyle name="40% - Ênfase5 2 2 3 5" xfId="3416"/>
    <cellStyle name="40% - Ênfase5 2 2 4" xfId="934"/>
    <cellStyle name="40% - Ênfase5 2 2 4 2" xfId="2261"/>
    <cellStyle name="40% - Ênfase5 2 2 4 2 2" xfId="4963"/>
    <cellStyle name="40% - Ênfase5 2 2 4 3" xfId="2262"/>
    <cellStyle name="40% - Ênfase5 2 2 4 3 2" xfId="4964"/>
    <cellStyle name="40% - Ênfase5 2 2 4 4" xfId="2263"/>
    <cellStyle name="40% - Ênfase5 2 2 4 4 2" xfId="4965"/>
    <cellStyle name="40% - Ênfase5 2 2 4 5" xfId="3637"/>
    <cellStyle name="40% - Ênfase5 2 2 5" xfId="2264"/>
    <cellStyle name="40% - Ênfase5 2 2 5 2" xfId="4966"/>
    <cellStyle name="40% - Ênfase5 2 2 6" xfId="2265"/>
    <cellStyle name="40% - Ênfase5 2 2 6 2" xfId="4967"/>
    <cellStyle name="40% - Ênfase5 2 2 7" xfId="2266"/>
    <cellStyle name="40% - Ênfase5 2 2 7 2" xfId="4968"/>
    <cellStyle name="40% - Ênfase5 2 2 8" xfId="491"/>
    <cellStyle name="40% - Ênfase5 2 2 9" xfId="3195"/>
    <cellStyle name="40% - Ênfase5 2 3" xfId="133"/>
    <cellStyle name="40% - Ênfase5 2 3 2" xfId="357"/>
    <cellStyle name="40% - Ênfase5 2 3 2 2" xfId="832"/>
    <cellStyle name="40% - Ênfase5 2 3 2 2 2" xfId="2267"/>
    <cellStyle name="40% - Ênfase5 2 3 2 2 2 2" xfId="4969"/>
    <cellStyle name="40% - Ênfase5 2 3 2 2 3" xfId="2268"/>
    <cellStyle name="40% - Ênfase5 2 3 2 2 3 2" xfId="4970"/>
    <cellStyle name="40% - Ênfase5 2 3 2 2 4" xfId="2269"/>
    <cellStyle name="40% - Ênfase5 2 3 2 2 4 2" xfId="4971"/>
    <cellStyle name="40% - Ênfase5 2 3 2 2 5" xfId="3535"/>
    <cellStyle name="40% - Ênfase5 2 3 2 3" xfId="1053"/>
    <cellStyle name="40% - Ênfase5 2 3 2 3 2" xfId="2270"/>
    <cellStyle name="40% - Ênfase5 2 3 2 3 2 2" xfId="4972"/>
    <cellStyle name="40% - Ênfase5 2 3 2 3 3" xfId="2271"/>
    <cellStyle name="40% - Ênfase5 2 3 2 3 3 2" xfId="4973"/>
    <cellStyle name="40% - Ênfase5 2 3 2 3 4" xfId="3756"/>
    <cellStyle name="40% - Ênfase5 2 3 2 4" xfId="2272"/>
    <cellStyle name="40% - Ênfase5 2 3 2 4 2" xfId="4974"/>
    <cellStyle name="40% - Ênfase5 2 3 2 5" xfId="2273"/>
    <cellStyle name="40% - Ênfase5 2 3 2 5 2" xfId="4975"/>
    <cellStyle name="40% - Ênfase5 2 3 2 6" xfId="2274"/>
    <cellStyle name="40% - Ênfase5 2 3 2 6 2" xfId="4976"/>
    <cellStyle name="40% - Ênfase5 2 3 2 7" xfId="611"/>
    <cellStyle name="40% - Ênfase5 2 3 2 8" xfId="3314"/>
    <cellStyle name="40% - Ênfase5 2 3 3" xfId="737"/>
    <cellStyle name="40% - Ênfase5 2 3 3 2" xfId="2275"/>
    <cellStyle name="40% - Ênfase5 2 3 3 2 2" xfId="4977"/>
    <cellStyle name="40% - Ênfase5 2 3 3 3" xfId="2276"/>
    <cellStyle name="40% - Ênfase5 2 3 3 3 2" xfId="4978"/>
    <cellStyle name="40% - Ênfase5 2 3 3 4" xfId="2277"/>
    <cellStyle name="40% - Ênfase5 2 3 3 4 2" xfId="4979"/>
    <cellStyle name="40% - Ênfase5 2 3 3 5" xfId="3440"/>
    <cellStyle name="40% - Ênfase5 2 3 4" xfId="958"/>
    <cellStyle name="40% - Ênfase5 2 3 4 2" xfId="2278"/>
    <cellStyle name="40% - Ênfase5 2 3 4 2 2" xfId="4980"/>
    <cellStyle name="40% - Ênfase5 2 3 4 3" xfId="2279"/>
    <cellStyle name="40% - Ênfase5 2 3 4 3 2" xfId="4981"/>
    <cellStyle name="40% - Ênfase5 2 3 4 4" xfId="2280"/>
    <cellStyle name="40% - Ênfase5 2 3 4 4 2" xfId="4982"/>
    <cellStyle name="40% - Ênfase5 2 3 4 5" xfId="3661"/>
    <cellStyle name="40% - Ênfase5 2 3 5" xfId="2281"/>
    <cellStyle name="40% - Ênfase5 2 3 5 2" xfId="4983"/>
    <cellStyle name="40% - Ênfase5 2 3 6" xfId="2282"/>
    <cellStyle name="40% - Ênfase5 2 3 6 2" xfId="4984"/>
    <cellStyle name="40% - Ênfase5 2 3 7" xfId="2283"/>
    <cellStyle name="40% - Ênfase5 2 3 7 2" xfId="4985"/>
    <cellStyle name="40% - Ênfase5 2 3 8" xfId="515"/>
    <cellStyle name="40% - Ênfase5 2 3 9" xfId="3219"/>
    <cellStyle name="40% - Ênfase5 2 4" xfId="288"/>
    <cellStyle name="40% - Ênfase5 2 4 2" xfId="675"/>
    <cellStyle name="40% - Ênfase5 2 4 2 2" xfId="2284"/>
    <cellStyle name="40% - Ênfase5 2 4 2 2 2" xfId="4986"/>
    <cellStyle name="40% - Ênfase5 2 4 2 3" xfId="2285"/>
    <cellStyle name="40% - Ênfase5 2 4 2 3 2" xfId="4987"/>
    <cellStyle name="40% - Ênfase5 2 4 2 4" xfId="2286"/>
    <cellStyle name="40% - Ênfase5 2 4 2 4 2" xfId="4988"/>
    <cellStyle name="40% - Ênfase5 2 4 2 5" xfId="3378"/>
    <cellStyle name="40% - Ênfase5 2 4 3" xfId="896"/>
    <cellStyle name="40% - Ênfase5 2 4 3 2" xfId="2287"/>
    <cellStyle name="40% - Ênfase5 2 4 3 2 2" xfId="4989"/>
    <cellStyle name="40% - Ênfase5 2 4 3 3" xfId="2288"/>
    <cellStyle name="40% - Ênfase5 2 4 3 3 2" xfId="4990"/>
    <cellStyle name="40% - Ênfase5 2 4 3 4" xfId="3599"/>
    <cellStyle name="40% - Ênfase5 2 4 4" xfId="2289"/>
    <cellStyle name="40% - Ênfase5 2 4 4 2" xfId="4991"/>
    <cellStyle name="40% - Ênfase5 2 4 5" xfId="2290"/>
    <cellStyle name="40% - Ênfase5 2 4 5 2" xfId="4992"/>
    <cellStyle name="40% - Ênfase5 2 4 6" xfId="2291"/>
    <cellStyle name="40% - Ênfase5 2 4 6 2" xfId="4993"/>
    <cellStyle name="40% - Ênfase5 2 4 7" xfId="450"/>
    <cellStyle name="40% - Ênfase5 2 4 8" xfId="3157"/>
    <cellStyle name="40% - Ênfase5 2 5" xfId="547"/>
    <cellStyle name="40% - Ênfase5 2 5 2" xfId="768"/>
    <cellStyle name="40% - Ênfase5 2 5 2 2" xfId="2292"/>
    <cellStyle name="40% - Ênfase5 2 5 2 2 2" xfId="4994"/>
    <cellStyle name="40% - Ênfase5 2 5 2 3" xfId="2293"/>
    <cellStyle name="40% - Ênfase5 2 5 2 3 2" xfId="4995"/>
    <cellStyle name="40% - Ênfase5 2 5 2 4" xfId="2294"/>
    <cellStyle name="40% - Ênfase5 2 5 2 4 2" xfId="4996"/>
    <cellStyle name="40% - Ênfase5 2 5 2 5" xfId="3471"/>
    <cellStyle name="40% - Ênfase5 2 5 3" xfId="989"/>
    <cellStyle name="40% - Ênfase5 2 5 3 2" xfId="2295"/>
    <cellStyle name="40% - Ênfase5 2 5 3 2 2" xfId="4997"/>
    <cellStyle name="40% - Ênfase5 2 5 3 3" xfId="2296"/>
    <cellStyle name="40% - Ênfase5 2 5 3 3 2" xfId="4998"/>
    <cellStyle name="40% - Ênfase5 2 5 3 4" xfId="3692"/>
    <cellStyle name="40% - Ênfase5 2 5 4" xfId="2297"/>
    <cellStyle name="40% - Ênfase5 2 5 4 2" xfId="4999"/>
    <cellStyle name="40% - Ênfase5 2 5 5" xfId="2298"/>
    <cellStyle name="40% - Ênfase5 2 5 5 2" xfId="5000"/>
    <cellStyle name="40% - Ênfase5 2 5 6" xfId="2299"/>
    <cellStyle name="40% - Ênfase5 2 5 6 2" xfId="5001"/>
    <cellStyle name="40% - Ênfase5 2 5 7" xfId="3250"/>
    <cellStyle name="40% - Ênfase5 2 6" xfId="642"/>
    <cellStyle name="40% - Ênfase5 2 6 2" xfId="2300"/>
    <cellStyle name="40% - Ênfase5 2 6 2 2" xfId="5002"/>
    <cellStyle name="40% - Ênfase5 2 6 3" xfId="2301"/>
    <cellStyle name="40% - Ênfase5 2 6 3 2" xfId="5003"/>
    <cellStyle name="40% - Ênfase5 2 6 4" xfId="2302"/>
    <cellStyle name="40% - Ênfase5 2 6 4 2" xfId="5004"/>
    <cellStyle name="40% - Ênfase5 2 6 5" xfId="3345"/>
    <cellStyle name="40% - Ênfase5 2 7" xfId="863"/>
    <cellStyle name="40% - Ênfase5 2 7 2" xfId="2303"/>
    <cellStyle name="40% - Ênfase5 2 7 2 2" xfId="5005"/>
    <cellStyle name="40% - Ênfase5 2 7 3" xfId="2304"/>
    <cellStyle name="40% - Ênfase5 2 7 3 2" xfId="5006"/>
    <cellStyle name="40% - Ênfase5 2 7 4" xfId="2305"/>
    <cellStyle name="40% - Ênfase5 2 7 4 2" xfId="5007"/>
    <cellStyle name="40% - Ênfase5 2 7 5" xfId="3566"/>
    <cellStyle name="40% - Ênfase5 2 8" xfId="2306"/>
    <cellStyle name="40% - Ênfase5 2 8 2" xfId="5008"/>
    <cellStyle name="40% - Ênfase5 2 9" xfId="2307"/>
    <cellStyle name="40% - Ênfase5 2 9 2" xfId="5009"/>
    <cellStyle name="40% - Ênfase5 3" xfId="78"/>
    <cellStyle name="40% - Ênfase5 3 2" xfId="303"/>
    <cellStyle name="40% - Ênfase5 3 2 2" xfId="791"/>
    <cellStyle name="40% - Ênfase5 3 2 2 2" xfId="2308"/>
    <cellStyle name="40% - Ênfase5 3 2 2 2 2" xfId="5010"/>
    <cellStyle name="40% - Ênfase5 3 2 2 3" xfId="2309"/>
    <cellStyle name="40% - Ênfase5 3 2 2 3 2" xfId="5011"/>
    <cellStyle name="40% - Ênfase5 3 2 2 4" xfId="2310"/>
    <cellStyle name="40% - Ênfase5 3 2 2 4 2" xfId="5012"/>
    <cellStyle name="40% - Ênfase5 3 2 2 5" xfId="3494"/>
    <cellStyle name="40% - Ênfase5 3 2 3" xfId="1012"/>
    <cellStyle name="40% - Ênfase5 3 2 3 2" xfId="2311"/>
    <cellStyle name="40% - Ênfase5 3 2 3 2 2" xfId="5013"/>
    <cellStyle name="40% - Ênfase5 3 2 3 3" xfId="2312"/>
    <cellStyle name="40% - Ênfase5 3 2 3 3 2" xfId="5014"/>
    <cellStyle name="40% - Ênfase5 3 2 3 4" xfId="3715"/>
    <cellStyle name="40% - Ênfase5 3 2 4" xfId="2313"/>
    <cellStyle name="40% - Ênfase5 3 2 4 2" xfId="5015"/>
    <cellStyle name="40% - Ênfase5 3 2 5" xfId="2314"/>
    <cellStyle name="40% - Ênfase5 3 2 5 2" xfId="5016"/>
    <cellStyle name="40% - Ênfase5 3 2 6" xfId="2315"/>
    <cellStyle name="40% - Ênfase5 3 2 6 2" xfId="5017"/>
    <cellStyle name="40% - Ênfase5 3 2 7" xfId="570"/>
    <cellStyle name="40% - Ênfase5 3 2 8" xfId="3273"/>
    <cellStyle name="40% - Ênfase5 3 3" xfId="696"/>
    <cellStyle name="40% - Ênfase5 3 3 2" xfId="2316"/>
    <cellStyle name="40% - Ênfase5 3 3 2 2" xfId="5018"/>
    <cellStyle name="40% - Ênfase5 3 3 3" xfId="2317"/>
    <cellStyle name="40% - Ênfase5 3 3 3 2" xfId="5019"/>
    <cellStyle name="40% - Ênfase5 3 3 4" xfId="2318"/>
    <cellStyle name="40% - Ênfase5 3 3 4 2" xfId="5020"/>
    <cellStyle name="40% - Ênfase5 3 3 5" xfId="3399"/>
    <cellStyle name="40% - Ênfase5 3 4" xfId="917"/>
    <cellStyle name="40% - Ênfase5 3 4 2" xfId="2319"/>
    <cellStyle name="40% - Ênfase5 3 4 2 2" xfId="5021"/>
    <cellStyle name="40% - Ênfase5 3 4 3" xfId="2320"/>
    <cellStyle name="40% - Ênfase5 3 4 3 2" xfId="5022"/>
    <cellStyle name="40% - Ênfase5 3 4 4" xfId="2321"/>
    <cellStyle name="40% - Ênfase5 3 4 4 2" xfId="5023"/>
    <cellStyle name="40% - Ênfase5 3 4 5" xfId="3620"/>
    <cellStyle name="40% - Ênfase5 3 5" xfId="2322"/>
    <cellStyle name="40% - Ênfase5 3 5 2" xfId="5024"/>
    <cellStyle name="40% - Ênfase5 3 6" xfId="2323"/>
    <cellStyle name="40% - Ênfase5 3 6 2" xfId="5025"/>
    <cellStyle name="40% - Ênfase5 3 7" xfId="2324"/>
    <cellStyle name="40% - Ênfase5 3 7 2" xfId="5026"/>
    <cellStyle name="40% - Ênfase5 3 8" xfId="474"/>
    <cellStyle name="40% - Ênfase5 3 9" xfId="3178"/>
    <cellStyle name="40% - Ênfase5 4" xfId="113"/>
    <cellStyle name="40% - Ênfase5 4 2" xfId="337"/>
    <cellStyle name="40% - Ênfase5 4 2 2" xfId="816"/>
    <cellStyle name="40% - Ênfase5 4 2 2 2" xfId="2325"/>
    <cellStyle name="40% - Ênfase5 4 2 2 2 2" xfId="5027"/>
    <cellStyle name="40% - Ênfase5 4 2 2 3" xfId="2326"/>
    <cellStyle name="40% - Ênfase5 4 2 2 3 2" xfId="5028"/>
    <cellStyle name="40% - Ênfase5 4 2 2 4" xfId="2327"/>
    <cellStyle name="40% - Ênfase5 4 2 2 4 2" xfId="5029"/>
    <cellStyle name="40% - Ênfase5 4 2 2 5" xfId="3519"/>
    <cellStyle name="40% - Ênfase5 4 2 3" xfId="1037"/>
    <cellStyle name="40% - Ênfase5 4 2 3 2" xfId="2328"/>
    <cellStyle name="40% - Ênfase5 4 2 3 2 2" xfId="5030"/>
    <cellStyle name="40% - Ênfase5 4 2 3 3" xfId="2329"/>
    <cellStyle name="40% - Ênfase5 4 2 3 3 2" xfId="5031"/>
    <cellStyle name="40% - Ênfase5 4 2 3 4" xfId="3740"/>
    <cellStyle name="40% - Ênfase5 4 2 4" xfId="2330"/>
    <cellStyle name="40% - Ênfase5 4 2 4 2" xfId="5032"/>
    <cellStyle name="40% - Ênfase5 4 2 5" xfId="2331"/>
    <cellStyle name="40% - Ênfase5 4 2 5 2" xfId="5033"/>
    <cellStyle name="40% - Ênfase5 4 2 6" xfId="2332"/>
    <cellStyle name="40% - Ênfase5 4 2 6 2" xfId="5034"/>
    <cellStyle name="40% - Ênfase5 4 2 7" xfId="595"/>
    <cellStyle name="40% - Ênfase5 4 2 8" xfId="3298"/>
    <cellStyle name="40% - Ênfase5 4 3" xfId="721"/>
    <cellStyle name="40% - Ênfase5 4 3 2" xfId="2333"/>
    <cellStyle name="40% - Ênfase5 4 3 2 2" xfId="5035"/>
    <cellStyle name="40% - Ênfase5 4 3 3" xfId="2334"/>
    <cellStyle name="40% - Ênfase5 4 3 3 2" xfId="5036"/>
    <cellStyle name="40% - Ênfase5 4 3 4" xfId="2335"/>
    <cellStyle name="40% - Ênfase5 4 3 4 2" xfId="5037"/>
    <cellStyle name="40% - Ênfase5 4 3 5" xfId="3424"/>
    <cellStyle name="40% - Ênfase5 4 4" xfId="942"/>
    <cellStyle name="40% - Ênfase5 4 4 2" xfId="2336"/>
    <cellStyle name="40% - Ênfase5 4 4 2 2" xfId="5038"/>
    <cellStyle name="40% - Ênfase5 4 4 3" xfId="2337"/>
    <cellStyle name="40% - Ênfase5 4 4 3 2" xfId="5039"/>
    <cellStyle name="40% - Ênfase5 4 4 4" xfId="2338"/>
    <cellStyle name="40% - Ênfase5 4 4 4 2" xfId="5040"/>
    <cellStyle name="40% - Ênfase5 4 4 5" xfId="3645"/>
    <cellStyle name="40% - Ênfase5 4 5" xfId="2339"/>
    <cellStyle name="40% - Ênfase5 4 5 2" xfId="5041"/>
    <cellStyle name="40% - Ênfase5 4 6" xfId="2340"/>
    <cellStyle name="40% - Ênfase5 4 6 2" xfId="5042"/>
    <cellStyle name="40% - Ênfase5 4 7" xfId="2341"/>
    <cellStyle name="40% - Ênfase5 4 7 2" xfId="5043"/>
    <cellStyle name="40% - Ênfase5 4 8" xfId="499"/>
    <cellStyle name="40% - Ênfase5 4 9" xfId="3203"/>
    <cellStyle name="40% - Ênfase5 5" xfId="150"/>
    <cellStyle name="40% - Ênfase5 5 2" xfId="659"/>
    <cellStyle name="40% - Ênfase5 5 2 2" xfId="2342"/>
    <cellStyle name="40% - Ênfase5 5 2 2 2" xfId="5044"/>
    <cellStyle name="40% - Ênfase5 5 2 3" xfId="2343"/>
    <cellStyle name="40% - Ênfase5 5 2 3 2" xfId="5045"/>
    <cellStyle name="40% - Ênfase5 5 2 4" xfId="2344"/>
    <cellStyle name="40% - Ênfase5 5 2 4 2" xfId="5046"/>
    <cellStyle name="40% - Ênfase5 5 2 5" xfId="3362"/>
    <cellStyle name="40% - Ênfase5 5 3" xfId="880"/>
    <cellStyle name="40% - Ênfase5 5 3 2" xfId="2345"/>
    <cellStyle name="40% - Ênfase5 5 3 2 2" xfId="5047"/>
    <cellStyle name="40% - Ênfase5 5 3 3" xfId="2346"/>
    <cellStyle name="40% - Ênfase5 5 3 3 2" xfId="5048"/>
    <cellStyle name="40% - Ênfase5 5 3 4" xfId="3583"/>
    <cellStyle name="40% - Ênfase5 5 4" xfId="2347"/>
    <cellStyle name="40% - Ênfase5 5 4 2" xfId="5049"/>
    <cellStyle name="40% - Ênfase5 5 5" xfId="2348"/>
    <cellStyle name="40% - Ênfase5 5 5 2" xfId="5050"/>
    <cellStyle name="40% - Ênfase5 5 6" xfId="2349"/>
    <cellStyle name="40% - Ênfase5 5 6 2" xfId="5051"/>
    <cellStyle name="40% - Ênfase5 5 7" xfId="434"/>
    <cellStyle name="40% - Ênfase5 5 8" xfId="3141"/>
    <cellStyle name="40% - Ênfase5 6" xfId="206"/>
    <cellStyle name="40% - Ênfase5 6 2" xfId="752"/>
    <cellStyle name="40% - Ênfase5 6 2 2" xfId="2350"/>
    <cellStyle name="40% - Ênfase5 6 2 2 2" xfId="5052"/>
    <cellStyle name="40% - Ênfase5 6 2 3" xfId="2351"/>
    <cellStyle name="40% - Ênfase5 6 2 3 2" xfId="5053"/>
    <cellStyle name="40% - Ênfase5 6 2 4" xfId="2352"/>
    <cellStyle name="40% - Ênfase5 6 2 4 2" xfId="5054"/>
    <cellStyle name="40% - Ênfase5 6 2 5" xfId="3455"/>
    <cellStyle name="40% - Ênfase5 6 3" xfId="973"/>
    <cellStyle name="40% - Ênfase5 6 3 2" xfId="2353"/>
    <cellStyle name="40% - Ênfase5 6 3 2 2" xfId="5055"/>
    <cellStyle name="40% - Ênfase5 6 3 3" xfId="2354"/>
    <cellStyle name="40% - Ênfase5 6 3 3 2" xfId="5056"/>
    <cellStyle name="40% - Ênfase5 6 3 4" xfId="3676"/>
    <cellStyle name="40% - Ênfase5 6 4" xfId="2355"/>
    <cellStyle name="40% - Ênfase5 6 4 2" xfId="5057"/>
    <cellStyle name="40% - Ênfase5 6 5" xfId="2356"/>
    <cellStyle name="40% - Ênfase5 6 5 2" xfId="5058"/>
    <cellStyle name="40% - Ênfase5 6 6" xfId="2357"/>
    <cellStyle name="40% - Ênfase5 6 6 2" xfId="5059"/>
    <cellStyle name="40% - Ênfase5 6 7" xfId="530"/>
    <cellStyle name="40% - Ênfase5 6 8" xfId="3234"/>
    <cellStyle name="40% - Ênfase5 7" xfId="229"/>
    <cellStyle name="40% - Ênfase5 7 2" xfId="2358"/>
    <cellStyle name="40% - Ênfase5 7 2 2" xfId="5060"/>
    <cellStyle name="40% - Ênfase5 7 3" xfId="2359"/>
    <cellStyle name="40% - Ênfase5 7 3 2" xfId="5061"/>
    <cellStyle name="40% - Ênfase5 7 4" xfId="2360"/>
    <cellStyle name="40% - Ênfase5 7 4 2" xfId="5062"/>
    <cellStyle name="40% - Ênfase5 7 5" xfId="626"/>
    <cellStyle name="40% - Ênfase5 7 6" xfId="3329"/>
    <cellStyle name="40% - Ênfase5 8" xfId="249"/>
    <cellStyle name="40% - Ênfase5 8 2" xfId="2361"/>
    <cellStyle name="40% - Ênfase5 8 2 2" xfId="5063"/>
    <cellStyle name="40% - Ênfase5 8 3" xfId="2362"/>
    <cellStyle name="40% - Ênfase5 8 3 2" xfId="5064"/>
    <cellStyle name="40% - Ênfase5 8 4" xfId="2363"/>
    <cellStyle name="40% - Ênfase5 8 4 2" xfId="5065"/>
    <cellStyle name="40% - Ênfase5 8 5" xfId="847"/>
    <cellStyle name="40% - Ênfase5 8 6" xfId="3550"/>
    <cellStyle name="40% - Ênfase5 9" xfId="269"/>
    <cellStyle name="40% - Ênfase5 9 2" xfId="2364"/>
    <cellStyle name="40% - Ênfase5 9 3" xfId="5066"/>
    <cellStyle name="40% - Ênfase6" xfId="12" builtinId="51" customBuiltin="1"/>
    <cellStyle name="40% - Ênfase6 10" xfId="2365"/>
    <cellStyle name="40% - Ênfase6 10 2" xfId="5067"/>
    <cellStyle name="40% - Ênfase6 11" xfId="2366"/>
    <cellStyle name="40% - Ênfase6 11 2" xfId="5068"/>
    <cellStyle name="40% - Ênfase6 12" xfId="383"/>
    <cellStyle name="40% - Ênfase6 13" xfId="3105"/>
    <cellStyle name="40% - Ênfase6 2" xfId="65"/>
    <cellStyle name="40% - Ênfase6 2 10" xfId="2367"/>
    <cellStyle name="40% - Ênfase6 2 10 2" xfId="5069"/>
    <cellStyle name="40% - Ênfase6 2 11" xfId="2368"/>
    <cellStyle name="40% - Ênfase6 2 11 2" xfId="5070"/>
    <cellStyle name="40% - Ênfase6 2 12" xfId="419"/>
    <cellStyle name="40% - Ênfase6 2 13" xfId="3127"/>
    <cellStyle name="40% - Ênfase6 2 2" xfId="100"/>
    <cellStyle name="40% - Ênfase6 2 2 2" xfId="324"/>
    <cellStyle name="40% - Ênfase6 2 2 2 2" xfId="810"/>
    <cellStyle name="40% - Ênfase6 2 2 2 2 2" xfId="2369"/>
    <cellStyle name="40% - Ênfase6 2 2 2 2 2 2" xfId="5071"/>
    <cellStyle name="40% - Ênfase6 2 2 2 2 3" xfId="2370"/>
    <cellStyle name="40% - Ênfase6 2 2 2 2 3 2" xfId="5072"/>
    <cellStyle name="40% - Ênfase6 2 2 2 2 4" xfId="2371"/>
    <cellStyle name="40% - Ênfase6 2 2 2 2 4 2" xfId="5073"/>
    <cellStyle name="40% - Ênfase6 2 2 2 2 5" xfId="3513"/>
    <cellStyle name="40% - Ênfase6 2 2 2 3" xfId="1031"/>
    <cellStyle name="40% - Ênfase6 2 2 2 3 2" xfId="2372"/>
    <cellStyle name="40% - Ênfase6 2 2 2 3 2 2" xfId="5074"/>
    <cellStyle name="40% - Ênfase6 2 2 2 3 3" xfId="2373"/>
    <cellStyle name="40% - Ênfase6 2 2 2 3 3 2" xfId="5075"/>
    <cellStyle name="40% - Ênfase6 2 2 2 3 4" xfId="3734"/>
    <cellStyle name="40% - Ênfase6 2 2 2 4" xfId="2374"/>
    <cellStyle name="40% - Ênfase6 2 2 2 4 2" xfId="5076"/>
    <cellStyle name="40% - Ênfase6 2 2 2 5" xfId="2375"/>
    <cellStyle name="40% - Ênfase6 2 2 2 5 2" xfId="5077"/>
    <cellStyle name="40% - Ênfase6 2 2 2 6" xfId="2376"/>
    <cellStyle name="40% - Ênfase6 2 2 2 6 2" xfId="5078"/>
    <cellStyle name="40% - Ênfase6 2 2 2 7" xfId="589"/>
    <cellStyle name="40% - Ênfase6 2 2 2 8" xfId="3292"/>
    <cellStyle name="40% - Ênfase6 2 2 3" xfId="715"/>
    <cellStyle name="40% - Ênfase6 2 2 3 2" xfId="2377"/>
    <cellStyle name="40% - Ênfase6 2 2 3 2 2" xfId="5079"/>
    <cellStyle name="40% - Ênfase6 2 2 3 3" xfId="2378"/>
    <cellStyle name="40% - Ênfase6 2 2 3 3 2" xfId="5080"/>
    <cellStyle name="40% - Ênfase6 2 2 3 4" xfId="2379"/>
    <cellStyle name="40% - Ênfase6 2 2 3 4 2" xfId="5081"/>
    <cellStyle name="40% - Ênfase6 2 2 3 5" xfId="3418"/>
    <cellStyle name="40% - Ênfase6 2 2 4" xfId="936"/>
    <cellStyle name="40% - Ênfase6 2 2 4 2" xfId="2380"/>
    <cellStyle name="40% - Ênfase6 2 2 4 2 2" xfId="5082"/>
    <cellStyle name="40% - Ênfase6 2 2 4 3" xfId="2381"/>
    <cellStyle name="40% - Ênfase6 2 2 4 3 2" xfId="5083"/>
    <cellStyle name="40% - Ênfase6 2 2 4 4" xfId="2382"/>
    <cellStyle name="40% - Ênfase6 2 2 4 4 2" xfId="5084"/>
    <cellStyle name="40% - Ênfase6 2 2 4 5" xfId="3639"/>
    <cellStyle name="40% - Ênfase6 2 2 5" xfId="2383"/>
    <cellStyle name="40% - Ênfase6 2 2 5 2" xfId="5085"/>
    <cellStyle name="40% - Ênfase6 2 2 6" xfId="2384"/>
    <cellStyle name="40% - Ênfase6 2 2 6 2" xfId="5086"/>
    <cellStyle name="40% - Ênfase6 2 2 7" xfId="2385"/>
    <cellStyle name="40% - Ênfase6 2 2 7 2" xfId="5087"/>
    <cellStyle name="40% - Ênfase6 2 2 8" xfId="493"/>
    <cellStyle name="40% - Ênfase6 2 2 9" xfId="3197"/>
    <cellStyle name="40% - Ênfase6 2 3" xfId="135"/>
    <cellStyle name="40% - Ênfase6 2 3 2" xfId="359"/>
    <cellStyle name="40% - Ênfase6 2 3 2 2" xfId="834"/>
    <cellStyle name="40% - Ênfase6 2 3 2 2 2" xfId="2386"/>
    <cellStyle name="40% - Ênfase6 2 3 2 2 2 2" xfId="5088"/>
    <cellStyle name="40% - Ênfase6 2 3 2 2 3" xfId="2387"/>
    <cellStyle name="40% - Ênfase6 2 3 2 2 3 2" xfId="5089"/>
    <cellStyle name="40% - Ênfase6 2 3 2 2 4" xfId="2388"/>
    <cellStyle name="40% - Ênfase6 2 3 2 2 4 2" xfId="5090"/>
    <cellStyle name="40% - Ênfase6 2 3 2 2 5" xfId="3537"/>
    <cellStyle name="40% - Ênfase6 2 3 2 3" xfId="1055"/>
    <cellStyle name="40% - Ênfase6 2 3 2 3 2" xfId="2389"/>
    <cellStyle name="40% - Ênfase6 2 3 2 3 2 2" xfId="5091"/>
    <cellStyle name="40% - Ênfase6 2 3 2 3 3" xfId="2390"/>
    <cellStyle name="40% - Ênfase6 2 3 2 3 3 2" xfId="5092"/>
    <cellStyle name="40% - Ênfase6 2 3 2 3 4" xfId="3758"/>
    <cellStyle name="40% - Ênfase6 2 3 2 4" xfId="2391"/>
    <cellStyle name="40% - Ênfase6 2 3 2 4 2" xfId="5093"/>
    <cellStyle name="40% - Ênfase6 2 3 2 5" xfId="2392"/>
    <cellStyle name="40% - Ênfase6 2 3 2 5 2" xfId="5094"/>
    <cellStyle name="40% - Ênfase6 2 3 2 6" xfId="2393"/>
    <cellStyle name="40% - Ênfase6 2 3 2 6 2" xfId="5095"/>
    <cellStyle name="40% - Ênfase6 2 3 2 7" xfId="613"/>
    <cellStyle name="40% - Ênfase6 2 3 2 8" xfId="3316"/>
    <cellStyle name="40% - Ênfase6 2 3 3" xfId="739"/>
    <cellStyle name="40% - Ênfase6 2 3 3 2" xfId="2394"/>
    <cellStyle name="40% - Ênfase6 2 3 3 2 2" xfId="5096"/>
    <cellStyle name="40% - Ênfase6 2 3 3 3" xfId="2395"/>
    <cellStyle name="40% - Ênfase6 2 3 3 3 2" xfId="5097"/>
    <cellStyle name="40% - Ênfase6 2 3 3 4" xfId="2396"/>
    <cellStyle name="40% - Ênfase6 2 3 3 4 2" xfId="5098"/>
    <cellStyle name="40% - Ênfase6 2 3 3 5" xfId="3442"/>
    <cellStyle name="40% - Ênfase6 2 3 4" xfId="960"/>
    <cellStyle name="40% - Ênfase6 2 3 4 2" xfId="2397"/>
    <cellStyle name="40% - Ênfase6 2 3 4 2 2" xfId="5099"/>
    <cellStyle name="40% - Ênfase6 2 3 4 3" xfId="2398"/>
    <cellStyle name="40% - Ênfase6 2 3 4 3 2" xfId="5100"/>
    <cellStyle name="40% - Ênfase6 2 3 4 4" xfId="2399"/>
    <cellStyle name="40% - Ênfase6 2 3 4 4 2" xfId="5101"/>
    <cellStyle name="40% - Ênfase6 2 3 4 5" xfId="3663"/>
    <cellStyle name="40% - Ênfase6 2 3 5" xfId="2400"/>
    <cellStyle name="40% - Ênfase6 2 3 5 2" xfId="5102"/>
    <cellStyle name="40% - Ênfase6 2 3 6" xfId="2401"/>
    <cellStyle name="40% - Ênfase6 2 3 6 2" xfId="5103"/>
    <cellStyle name="40% - Ênfase6 2 3 7" xfId="2402"/>
    <cellStyle name="40% - Ênfase6 2 3 7 2" xfId="5104"/>
    <cellStyle name="40% - Ênfase6 2 3 8" xfId="517"/>
    <cellStyle name="40% - Ênfase6 2 3 9" xfId="3221"/>
    <cellStyle name="40% - Ênfase6 2 4" xfId="290"/>
    <cellStyle name="40% - Ênfase6 2 4 2" xfId="677"/>
    <cellStyle name="40% - Ênfase6 2 4 2 2" xfId="2403"/>
    <cellStyle name="40% - Ênfase6 2 4 2 2 2" xfId="5105"/>
    <cellStyle name="40% - Ênfase6 2 4 2 3" xfId="2404"/>
    <cellStyle name="40% - Ênfase6 2 4 2 3 2" xfId="5106"/>
    <cellStyle name="40% - Ênfase6 2 4 2 4" xfId="2405"/>
    <cellStyle name="40% - Ênfase6 2 4 2 4 2" xfId="5107"/>
    <cellStyle name="40% - Ênfase6 2 4 2 5" xfId="3380"/>
    <cellStyle name="40% - Ênfase6 2 4 3" xfId="898"/>
    <cellStyle name="40% - Ênfase6 2 4 3 2" xfId="2406"/>
    <cellStyle name="40% - Ênfase6 2 4 3 2 2" xfId="5108"/>
    <cellStyle name="40% - Ênfase6 2 4 3 3" xfId="2407"/>
    <cellStyle name="40% - Ênfase6 2 4 3 3 2" xfId="5109"/>
    <cellStyle name="40% - Ênfase6 2 4 3 4" xfId="3601"/>
    <cellStyle name="40% - Ênfase6 2 4 4" xfId="2408"/>
    <cellStyle name="40% - Ênfase6 2 4 4 2" xfId="5110"/>
    <cellStyle name="40% - Ênfase6 2 4 5" xfId="2409"/>
    <cellStyle name="40% - Ênfase6 2 4 5 2" xfId="5111"/>
    <cellStyle name="40% - Ênfase6 2 4 6" xfId="2410"/>
    <cellStyle name="40% - Ênfase6 2 4 6 2" xfId="5112"/>
    <cellStyle name="40% - Ênfase6 2 4 7" xfId="452"/>
    <cellStyle name="40% - Ênfase6 2 4 8" xfId="3159"/>
    <cellStyle name="40% - Ênfase6 2 5" xfId="549"/>
    <cellStyle name="40% - Ênfase6 2 5 2" xfId="770"/>
    <cellStyle name="40% - Ênfase6 2 5 2 2" xfId="2411"/>
    <cellStyle name="40% - Ênfase6 2 5 2 2 2" xfId="5113"/>
    <cellStyle name="40% - Ênfase6 2 5 2 3" xfId="2412"/>
    <cellStyle name="40% - Ênfase6 2 5 2 3 2" xfId="5114"/>
    <cellStyle name="40% - Ênfase6 2 5 2 4" xfId="2413"/>
    <cellStyle name="40% - Ênfase6 2 5 2 4 2" xfId="5115"/>
    <cellStyle name="40% - Ênfase6 2 5 2 5" xfId="3473"/>
    <cellStyle name="40% - Ênfase6 2 5 3" xfId="991"/>
    <cellStyle name="40% - Ênfase6 2 5 3 2" xfId="2414"/>
    <cellStyle name="40% - Ênfase6 2 5 3 2 2" xfId="5116"/>
    <cellStyle name="40% - Ênfase6 2 5 3 3" xfId="2415"/>
    <cellStyle name="40% - Ênfase6 2 5 3 3 2" xfId="5117"/>
    <cellStyle name="40% - Ênfase6 2 5 3 4" xfId="3694"/>
    <cellStyle name="40% - Ênfase6 2 5 4" xfId="2416"/>
    <cellStyle name="40% - Ênfase6 2 5 4 2" xfId="5118"/>
    <cellStyle name="40% - Ênfase6 2 5 5" xfId="2417"/>
    <cellStyle name="40% - Ênfase6 2 5 5 2" xfId="5119"/>
    <cellStyle name="40% - Ênfase6 2 5 6" xfId="2418"/>
    <cellStyle name="40% - Ênfase6 2 5 6 2" xfId="5120"/>
    <cellStyle name="40% - Ênfase6 2 5 7" xfId="3252"/>
    <cellStyle name="40% - Ênfase6 2 6" xfId="644"/>
    <cellStyle name="40% - Ênfase6 2 6 2" xfId="2419"/>
    <cellStyle name="40% - Ênfase6 2 6 2 2" xfId="5121"/>
    <cellStyle name="40% - Ênfase6 2 6 3" xfId="2420"/>
    <cellStyle name="40% - Ênfase6 2 6 3 2" xfId="5122"/>
    <cellStyle name="40% - Ênfase6 2 6 4" xfId="2421"/>
    <cellStyle name="40% - Ênfase6 2 6 4 2" xfId="5123"/>
    <cellStyle name="40% - Ênfase6 2 6 5" xfId="3347"/>
    <cellStyle name="40% - Ênfase6 2 7" xfId="865"/>
    <cellStyle name="40% - Ênfase6 2 7 2" xfId="2422"/>
    <cellStyle name="40% - Ênfase6 2 7 2 2" xfId="5124"/>
    <cellStyle name="40% - Ênfase6 2 7 3" xfId="2423"/>
    <cellStyle name="40% - Ênfase6 2 7 3 2" xfId="5125"/>
    <cellStyle name="40% - Ênfase6 2 7 4" xfId="2424"/>
    <cellStyle name="40% - Ênfase6 2 7 4 2" xfId="5126"/>
    <cellStyle name="40% - Ênfase6 2 7 5" xfId="3568"/>
    <cellStyle name="40% - Ênfase6 2 8" xfId="1060"/>
    <cellStyle name="40% - Ênfase6 2 8 2" xfId="2425"/>
    <cellStyle name="40% - Ênfase6 2 8 2 2" xfId="5127"/>
    <cellStyle name="40% - Ênfase6 2 8 3" xfId="2426"/>
    <cellStyle name="40% - Ênfase6 2 8 3 2" xfId="5128"/>
    <cellStyle name="40% - Ênfase6 2 8 4" xfId="3763"/>
    <cellStyle name="40% - Ênfase6 2 9" xfId="2427"/>
    <cellStyle name="40% - Ênfase6 2 9 2" xfId="5129"/>
    <cellStyle name="40% - Ênfase6 3" xfId="79"/>
    <cellStyle name="40% - Ênfase6 3 2" xfId="304"/>
    <cellStyle name="40% - Ênfase6 3 2 2" xfId="793"/>
    <cellStyle name="40% - Ênfase6 3 2 2 2" xfId="2428"/>
    <cellStyle name="40% - Ênfase6 3 2 2 2 2" xfId="5130"/>
    <cellStyle name="40% - Ênfase6 3 2 2 3" xfId="2429"/>
    <cellStyle name="40% - Ênfase6 3 2 2 3 2" xfId="5131"/>
    <cellStyle name="40% - Ênfase6 3 2 2 4" xfId="2430"/>
    <cellStyle name="40% - Ênfase6 3 2 2 4 2" xfId="5132"/>
    <cellStyle name="40% - Ênfase6 3 2 2 5" xfId="3496"/>
    <cellStyle name="40% - Ênfase6 3 2 3" xfId="1014"/>
    <cellStyle name="40% - Ênfase6 3 2 3 2" xfId="2431"/>
    <cellStyle name="40% - Ênfase6 3 2 3 2 2" xfId="5133"/>
    <cellStyle name="40% - Ênfase6 3 2 3 3" xfId="2432"/>
    <cellStyle name="40% - Ênfase6 3 2 3 3 2" xfId="5134"/>
    <cellStyle name="40% - Ênfase6 3 2 3 4" xfId="3717"/>
    <cellStyle name="40% - Ênfase6 3 2 4" xfId="2433"/>
    <cellStyle name="40% - Ênfase6 3 2 4 2" xfId="5135"/>
    <cellStyle name="40% - Ênfase6 3 2 5" xfId="2434"/>
    <cellStyle name="40% - Ênfase6 3 2 5 2" xfId="5136"/>
    <cellStyle name="40% - Ênfase6 3 2 6" xfId="2435"/>
    <cellStyle name="40% - Ênfase6 3 2 6 2" xfId="5137"/>
    <cellStyle name="40% - Ênfase6 3 2 7" xfId="572"/>
    <cellStyle name="40% - Ênfase6 3 2 8" xfId="3275"/>
    <cellStyle name="40% - Ênfase6 3 3" xfId="698"/>
    <cellStyle name="40% - Ênfase6 3 3 2" xfId="2436"/>
    <cellStyle name="40% - Ênfase6 3 3 2 2" xfId="5138"/>
    <cellStyle name="40% - Ênfase6 3 3 3" xfId="2437"/>
    <cellStyle name="40% - Ênfase6 3 3 3 2" xfId="5139"/>
    <cellStyle name="40% - Ênfase6 3 3 4" xfId="2438"/>
    <cellStyle name="40% - Ênfase6 3 3 4 2" xfId="5140"/>
    <cellStyle name="40% - Ênfase6 3 3 5" xfId="3401"/>
    <cellStyle name="40% - Ênfase6 3 4" xfId="919"/>
    <cellStyle name="40% - Ênfase6 3 4 2" xfId="2439"/>
    <cellStyle name="40% - Ênfase6 3 4 2 2" xfId="5141"/>
    <cellStyle name="40% - Ênfase6 3 4 3" xfId="2440"/>
    <cellStyle name="40% - Ênfase6 3 4 3 2" xfId="5142"/>
    <cellStyle name="40% - Ênfase6 3 4 4" xfId="2441"/>
    <cellStyle name="40% - Ênfase6 3 4 4 2" xfId="5143"/>
    <cellStyle name="40% - Ênfase6 3 4 5" xfId="3622"/>
    <cellStyle name="40% - Ênfase6 3 5" xfId="2442"/>
    <cellStyle name="40% - Ênfase6 3 5 2" xfId="5144"/>
    <cellStyle name="40% - Ênfase6 3 6" xfId="2443"/>
    <cellStyle name="40% - Ênfase6 3 6 2" xfId="5145"/>
    <cellStyle name="40% - Ênfase6 3 7" xfId="2444"/>
    <cellStyle name="40% - Ênfase6 3 7 2" xfId="5146"/>
    <cellStyle name="40% - Ênfase6 3 8" xfId="476"/>
    <cellStyle name="40% - Ênfase6 3 9" xfId="3180"/>
    <cellStyle name="40% - Ênfase6 4" xfId="114"/>
    <cellStyle name="40% - Ênfase6 4 2" xfId="338"/>
    <cellStyle name="40% - Ênfase6 4 2 2" xfId="818"/>
    <cellStyle name="40% - Ênfase6 4 2 2 2" xfId="2445"/>
    <cellStyle name="40% - Ênfase6 4 2 2 2 2" xfId="5147"/>
    <cellStyle name="40% - Ênfase6 4 2 2 3" xfId="2446"/>
    <cellStyle name="40% - Ênfase6 4 2 2 3 2" xfId="5148"/>
    <cellStyle name="40% - Ênfase6 4 2 2 4" xfId="2447"/>
    <cellStyle name="40% - Ênfase6 4 2 2 4 2" xfId="5149"/>
    <cellStyle name="40% - Ênfase6 4 2 2 5" xfId="3521"/>
    <cellStyle name="40% - Ênfase6 4 2 3" xfId="1039"/>
    <cellStyle name="40% - Ênfase6 4 2 3 2" xfId="2448"/>
    <cellStyle name="40% - Ênfase6 4 2 3 2 2" xfId="5150"/>
    <cellStyle name="40% - Ênfase6 4 2 3 3" xfId="2449"/>
    <cellStyle name="40% - Ênfase6 4 2 3 3 2" xfId="5151"/>
    <cellStyle name="40% - Ênfase6 4 2 3 4" xfId="3742"/>
    <cellStyle name="40% - Ênfase6 4 2 4" xfId="2450"/>
    <cellStyle name="40% - Ênfase6 4 2 4 2" xfId="5152"/>
    <cellStyle name="40% - Ênfase6 4 2 5" xfId="2451"/>
    <cellStyle name="40% - Ênfase6 4 2 5 2" xfId="5153"/>
    <cellStyle name="40% - Ênfase6 4 2 6" xfId="2452"/>
    <cellStyle name="40% - Ênfase6 4 2 6 2" xfId="5154"/>
    <cellStyle name="40% - Ênfase6 4 2 7" xfId="597"/>
    <cellStyle name="40% - Ênfase6 4 2 8" xfId="3300"/>
    <cellStyle name="40% - Ênfase6 4 3" xfId="723"/>
    <cellStyle name="40% - Ênfase6 4 3 2" xfId="2453"/>
    <cellStyle name="40% - Ênfase6 4 3 2 2" xfId="5155"/>
    <cellStyle name="40% - Ênfase6 4 3 3" xfId="2454"/>
    <cellStyle name="40% - Ênfase6 4 3 3 2" xfId="5156"/>
    <cellStyle name="40% - Ênfase6 4 3 4" xfId="2455"/>
    <cellStyle name="40% - Ênfase6 4 3 4 2" xfId="5157"/>
    <cellStyle name="40% - Ênfase6 4 3 5" xfId="3426"/>
    <cellStyle name="40% - Ênfase6 4 4" xfId="944"/>
    <cellStyle name="40% - Ênfase6 4 4 2" xfId="2456"/>
    <cellStyle name="40% - Ênfase6 4 4 2 2" xfId="5158"/>
    <cellStyle name="40% - Ênfase6 4 4 3" xfId="2457"/>
    <cellStyle name="40% - Ênfase6 4 4 3 2" xfId="5159"/>
    <cellStyle name="40% - Ênfase6 4 4 4" xfId="2458"/>
    <cellStyle name="40% - Ênfase6 4 4 4 2" xfId="5160"/>
    <cellStyle name="40% - Ênfase6 4 4 5" xfId="3647"/>
    <cellStyle name="40% - Ênfase6 4 5" xfId="2459"/>
    <cellStyle name="40% - Ênfase6 4 5 2" xfId="5161"/>
    <cellStyle name="40% - Ênfase6 4 6" xfId="2460"/>
    <cellStyle name="40% - Ênfase6 4 6 2" xfId="5162"/>
    <cellStyle name="40% - Ênfase6 4 7" xfId="2461"/>
    <cellStyle name="40% - Ênfase6 4 7 2" xfId="5163"/>
    <cellStyle name="40% - Ênfase6 4 8" xfId="501"/>
    <cellStyle name="40% - Ênfase6 4 9" xfId="3205"/>
    <cellStyle name="40% - Ênfase6 5" xfId="151"/>
    <cellStyle name="40% - Ênfase6 5 2" xfId="661"/>
    <cellStyle name="40% - Ênfase6 5 2 2" xfId="2462"/>
    <cellStyle name="40% - Ênfase6 5 2 2 2" xfId="5164"/>
    <cellStyle name="40% - Ênfase6 5 2 3" xfId="2463"/>
    <cellStyle name="40% - Ênfase6 5 2 3 2" xfId="5165"/>
    <cellStyle name="40% - Ênfase6 5 2 4" xfId="2464"/>
    <cellStyle name="40% - Ênfase6 5 2 4 2" xfId="5166"/>
    <cellStyle name="40% - Ênfase6 5 2 5" xfId="3364"/>
    <cellStyle name="40% - Ênfase6 5 3" xfId="882"/>
    <cellStyle name="40% - Ênfase6 5 3 2" xfId="2465"/>
    <cellStyle name="40% - Ênfase6 5 3 2 2" xfId="5167"/>
    <cellStyle name="40% - Ênfase6 5 3 3" xfId="2466"/>
    <cellStyle name="40% - Ênfase6 5 3 3 2" xfId="5168"/>
    <cellStyle name="40% - Ênfase6 5 3 4" xfId="3585"/>
    <cellStyle name="40% - Ênfase6 5 4" xfId="2467"/>
    <cellStyle name="40% - Ênfase6 5 4 2" xfId="5169"/>
    <cellStyle name="40% - Ênfase6 5 5" xfId="2468"/>
    <cellStyle name="40% - Ênfase6 5 5 2" xfId="5170"/>
    <cellStyle name="40% - Ênfase6 5 6" xfId="2469"/>
    <cellStyle name="40% - Ênfase6 5 6 2" xfId="5171"/>
    <cellStyle name="40% - Ênfase6 5 7" xfId="436"/>
    <cellStyle name="40% - Ênfase6 5 8" xfId="3143"/>
    <cellStyle name="40% - Ênfase6 6" xfId="209"/>
    <cellStyle name="40% - Ênfase6 6 2" xfId="754"/>
    <cellStyle name="40% - Ênfase6 6 2 2" xfId="2470"/>
    <cellStyle name="40% - Ênfase6 6 2 2 2" xfId="5172"/>
    <cellStyle name="40% - Ênfase6 6 2 3" xfId="2471"/>
    <cellStyle name="40% - Ênfase6 6 2 3 2" xfId="5173"/>
    <cellStyle name="40% - Ênfase6 6 2 4" xfId="2472"/>
    <cellStyle name="40% - Ênfase6 6 2 4 2" xfId="5174"/>
    <cellStyle name="40% - Ênfase6 6 2 5" xfId="3457"/>
    <cellStyle name="40% - Ênfase6 6 3" xfId="975"/>
    <cellStyle name="40% - Ênfase6 6 3 2" xfId="2473"/>
    <cellStyle name="40% - Ênfase6 6 3 2 2" xfId="5175"/>
    <cellStyle name="40% - Ênfase6 6 3 3" xfId="2474"/>
    <cellStyle name="40% - Ênfase6 6 3 3 2" xfId="5176"/>
    <cellStyle name="40% - Ênfase6 6 3 4" xfId="3678"/>
    <cellStyle name="40% - Ênfase6 6 4" xfId="2475"/>
    <cellStyle name="40% - Ênfase6 6 4 2" xfId="5177"/>
    <cellStyle name="40% - Ênfase6 6 5" xfId="2476"/>
    <cellStyle name="40% - Ênfase6 6 5 2" xfId="5178"/>
    <cellStyle name="40% - Ênfase6 6 6" xfId="2477"/>
    <cellStyle name="40% - Ênfase6 6 6 2" xfId="5179"/>
    <cellStyle name="40% - Ênfase6 6 7" xfId="532"/>
    <cellStyle name="40% - Ênfase6 6 8" xfId="3236"/>
    <cellStyle name="40% - Ênfase6 7" xfId="232"/>
    <cellStyle name="40% - Ênfase6 7 2" xfId="2478"/>
    <cellStyle name="40% - Ênfase6 7 2 2" xfId="5180"/>
    <cellStyle name="40% - Ênfase6 7 3" xfId="2479"/>
    <cellStyle name="40% - Ênfase6 7 3 2" xfId="5181"/>
    <cellStyle name="40% - Ênfase6 7 4" xfId="2480"/>
    <cellStyle name="40% - Ênfase6 7 4 2" xfId="5182"/>
    <cellStyle name="40% - Ênfase6 7 5" xfId="628"/>
    <cellStyle name="40% - Ênfase6 7 6" xfId="3331"/>
    <cellStyle name="40% - Ênfase6 8" xfId="252"/>
    <cellStyle name="40% - Ênfase6 8 2" xfId="2481"/>
    <cellStyle name="40% - Ênfase6 8 2 2" xfId="5183"/>
    <cellStyle name="40% - Ênfase6 8 3" xfId="2482"/>
    <cellStyle name="40% - Ênfase6 8 3 2" xfId="5184"/>
    <cellStyle name="40% - Ênfase6 8 4" xfId="2483"/>
    <cellStyle name="40% - Ênfase6 8 4 2" xfId="5185"/>
    <cellStyle name="40% - Ênfase6 8 5" xfId="849"/>
    <cellStyle name="40% - Ênfase6 8 6" xfId="3552"/>
    <cellStyle name="40% - Ênfase6 9" xfId="270"/>
    <cellStyle name="40% - Ênfase6 9 2" xfId="2484"/>
    <cellStyle name="40% - Ênfase6 9 3" xfId="5186"/>
    <cellStyle name="60% - Ênfase1" xfId="13" builtinId="32" customBuiltin="1"/>
    <cellStyle name="60% - Ênfase1 2" xfId="61"/>
    <cellStyle name="60% - Ênfase1 2 2" xfId="96"/>
    <cellStyle name="60% - Ênfase1 2 2 2" xfId="320"/>
    <cellStyle name="60% - Ênfase1 2 3" xfId="131"/>
    <cellStyle name="60% - Ênfase1 2 3 2" xfId="355"/>
    <cellStyle name="60% - Ênfase1 2 4" xfId="286"/>
    <cellStyle name="60% - Ênfase1 2 5" xfId="394"/>
    <cellStyle name="60% - Ênfase1 3" xfId="152"/>
    <cellStyle name="60% - Ênfase1 4" xfId="195"/>
    <cellStyle name="60% - Ênfase1 5" xfId="218"/>
    <cellStyle name="60% - Ênfase1 6" xfId="238"/>
    <cellStyle name="60% - Ênfase1 7" xfId="3090"/>
    <cellStyle name="60% - Ênfase2" xfId="14" builtinId="36" customBuiltin="1"/>
    <cellStyle name="60% - Ênfase2 2" xfId="67"/>
    <cellStyle name="60% - Ênfase2 2 2" xfId="102"/>
    <cellStyle name="60% - Ênfase2 2 2 2" xfId="326"/>
    <cellStyle name="60% - Ênfase2 2 3" xfId="137"/>
    <cellStyle name="60% - Ênfase2 2 3 2" xfId="361"/>
    <cellStyle name="60% - Ênfase2 2 4" xfId="292"/>
    <cellStyle name="60% - Ênfase2 2 5" xfId="395"/>
    <cellStyle name="60% - Ênfase2 3" xfId="153"/>
    <cellStyle name="60% - Ênfase2 4" xfId="198"/>
    <cellStyle name="60% - Ênfase2 5" xfId="221"/>
    <cellStyle name="60% - Ênfase2 6" xfId="241"/>
    <cellStyle name="60% - Ênfase2 7" xfId="3093"/>
    <cellStyle name="60% - Ênfase3" xfId="15" builtinId="40" customBuiltin="1"/>
    <cellStyle name="60% - Ênfase3 2" xfId="49"/>
    <cellStyle name="60% - Ênfase3 2 2" xfId="85"/>
    <cellStyle name="60% - Ênfase3 2 2 2" xfId="309"/>
    <cellStyle name="60% - Ênfase3 2 3" xfId="120"/>
    <cellStyle name="60% - Ênfase3 2 3 2" xfId="344"/>
    <cellStyle name="60% - Ênfase3 2 4" xfId="275"/>
    <cellStyle name="60% - Ênfase3 2 5" xfId="396"/>
    <cellStyle name="60% - Ênfase3 3" xfId="154"/>
    <cellStyle name="60% - Ênfase3 4" xfId="201"/>
    <cellStyle name="60% - Ênfase3 5" xfId="224"/>
    <cellStyle name="60% - Ênfase3 6" xfId="244"/>
    <cellStyle name="60% - Ênfase3 7" xfId="3097"/>
    <cellStyle name="60% - Ênfase4" xfId="16" builtinId="44" customBuiltin="1"/>
    <cellStyle name="60% - Ênfase4 2" xfId="59"/>
    <cellStyle name="60% - Ênfase4 2 2" xfId="94"/>
    <cellStyle name="60% - Ênfase4 2 2 2" xfId="318"/>
    <cellStyle name="60% - Ênfase4 2 3" xfId="129"/>
    <cellStyle name="60% - Ênfase4 2 3 2" xfId="353"/>
    <cellStyle name="60% - Ênfase4 2 4" xfId="284"/>
    <cellStyle name="60% - Ênfase4 2 5" xfId="397"/>
    <cellStyle name="60% - Ênfase4 3" xfId="155"/>
    <cellStyle name="60% - Ênfase4 4" xfId="204"/>
    <cellStyle name="60% - Ênfase4 5" xfId="227"/>
    <cellStyle name="60% - Ênfase4 6" xfId="247"/>
    <cellStyle name="60% - Ênfase4 7" xfId="3100"/>
    <cellStyle name="60% - Ênfase5" xfId="17" builtinId="48" customBuiltin="1"/>
    <cellStyle name="60% - Ênfase5 2" xfId="66"/>
    <cellStyle name="60% - Ênfase5 2 2" xfId="101"/>
    <cellStyle name="60% - Ênfase5 2 2 2" xfId="325"/>
    <cellStyle name="60% - Ênfase5 2 3" xfId="136"/>
    <cellStyle name="60% - Ênfase5 2 3 2" xfId="360"/>
    <cellStyle name="60% - Ênfase5 2 4" xfId="291"/>
    <cellStyle name="60% - Ênfase5 2 5" xfId="398"/>
    <cellStyle name="60% - Ênfase5 3" xfId="156"/>
    <cellStyle name="60% - Ênfase5 4" xfId="207"/>
    <cellStyle name="60% - Ênfase5 5" xfId="230"/>
    <cellStyle name="60% - Ênfase5 6" xfId="250"/>
    <cellStyle name="60% - Ênfase5 7" xfId="3103"/>
    <cellStyle name="60% - Ênfase6" xfId="18" builtinId="52" customBuiltin="1"/>
    <cellStyle name="60% - Ênfase6 2" xfId="51"/>
    <cellStyle name="60% - Ênfase6 2 2" xfId="86"/>
    <cellStyle name="60% - Ênfase6 2 2 2" xfId="310"/>
    <cellStyle name="60% - Ênfase6 2 3" xfId="121"/>
    <cellStyle name="60% - Ênfase6 2 3 2" xfId="345"/>
    <cellStyle name="60% - Ênfase6 2 4" xfId="276"/>
    <cellStyle name="60% - Ênfase6 2 5" xfId="399"/>
    <cellStyle name="60% - Ênfase6 3" xfId="157"/>
    <cellStyle name="60% - Ênfase6 4" xfId="210"/>
    <cellStyle name="60% - Ênfase6 5" xfId="233"/>
    <cellStyle name="60% - Ênfase6 6" xfId="253"/>
    <cellStyle name="60% - Ênfase6 7" xfId="3106"/>
    <cellStyle name="Bom" xfId="19" builtinId="26" customBuiltin="1"/>
    <cellStyle name="Bom 2" xfId="158"/>
    <cellStyle name="Cálculo" xfId="20" builtinId="22" customBuiltin="1"/>
    <cellStyle name="Cálculo 2" xfId="159"/>
    <cellStyle name="Célula de Verificação" xfId="21" builtinId="23" customBuiltin="1"/>
    <cellStyle name="Célula de Verificação 2" xfId="160"/>
    <cellStyle name="Célula Vinculada" xfId="22" builtinId="24" customBuiltin="1"/>
    <cellStyle name="Célula Vinculada 2" xfId="161"/>
    <cellStyle name="Ênfase1" xfId="23" builtinId="29" customBuiltin="1"/>
    <cellStyle name="Ênfase1 2" xfId="162"/>
    <cellStyle name="Ênfase2" xfId="24" builtinId="33" customBuiltin="1"/>
    <cellStyle name="Ênfase2 2" xfId="163"/>
    <cellStyle name="Ênfase3" xfId="25" builtinId="37" customBuiltin="1"/>
    <cellStyle name="Ênfase3 2" xfId="164"/>
    <cellStyle name="Ênfase4" xfId="26" builtinId="41" customBuiltin="1"/>
    <cellStyle name="Ênfase4 2" xfId="165"/>
    <cellStyle name="Ênfase5" xfId="27" builtinId="45" customBuiltin="1"/>
    <cellStyle name="Ênfase5 2" xfId="166"/>
    <cellStyle name="Ênfase6" xfId="28" builtinId="49" customBuiltin="1"/>
    <cellStyle name="Ênfase6 2" xfId="167"/>
    <cellStyle name="Entrada" xfId="29" builtinId="20" customBuiltin="1"/>
    <cellStyle name="Entrada 2" xfId="168"/>
    <cellStyle name="Estilo 1" xfId="2967"/>
    <cellStyle name="Estilo 1 2" xfId="5651"/>
    <cellStyle name="Excel Built-in Comma" xfId="186"/>
    <cellStyle name="Excel Built-in Normal" xfId="187"/>
    <cellStyle name="Incorreto" xfId="30" builtinId="27" customBuiltin="1"/>
    <cellStyle name="Moeda" xfId="138" builtinId="4"/>
    <cellStyle name="Moeda 2" xfId="169"/>
    <cellStyle name="Moeda 2 2" xfId="2972"/>
    <cellStyle name="Moeda 2 3" xfId="391"/>
    <cellStyle name="Moeda 3" xfId="362"/>
    <cellStyle name="Moeda 3 2" xfId="2979"/>
    <cellStyle name="Moeda 3 3" xfId="535"/>
    <cellStyle name="Moeda 4" xfId="2485"/>
    <cellStyle name="Moeda 4 2" xfId="3002"/>
    <cellStyle name="Moeda 5" xfId="2970"/>
    <cellStyle name="Moeda 5 2" xfId="5653"/>
    <cellStyle name="Neutra" xfId="31" builtinId="28" customBuiltin="1"/>
    <cellStyle name="Neutra 2" xfId="50"/>
    <cellStyle name="Neutra 2 2" xfId="403"/>
    <cellStyle name="Normal" xfId="0" builtinId="0"/>
    <cellStyle name="Normal 10" xfId="2486"/>
    <cellStyle name="Normal 11" xfId="371"/>
    <cellStyle name="Normal 11 42 2" xfId="2487"/>
    <cellStyle name="Normal 15" xfId="370"/>
    <cellStyle name="Normal 15 2" xfId="3094"/>
    <cellStyle name="Normal 2" xfId="32"/>
    <cellStyle name="Normal 2 1" xfId="2488"/>
    <cellStyle name="Normal 2 10" xfId="363"/>
    <cellStyle name="Normal 2 10 2" xfId="2489"/>
    <cellStyle name="Normal 2 10 3" xfId="5187"/>
    <cellStyle name="Normal 2 11" xfId="365"/>
    <cellStyle name="Normal 2 12" xfId="367"/>
    <cellStyle name="Normal 2 13" xfId="3110"/>
    <cellStyle name="Normal 2 14" xfId="5745"/>
    <cellStyle name="Normal 2 14 10" xfId="2490"/>
    <cellStyle name="Normal 2 15" xfId="5747"/>
    <cellStyle name="Normal 2 2" xfId="80"/>
    <cellStyle name="Normal 2 2 10" xfId="3161"/>
    <cellStyle name="Normal 2 2 11" xfId="5746"/>
    <cellStyle name="Normal 2 2 12" xfId="5748"/>
    <cellStyle name="Normal 2 2 2" xfId="190"/>
    <cellStyle name="Normal 2 2 2 2" xfId="774"/>
    <cellStyle name="Normal 2 2 2 2 2" xfId="2491"/>
    <cellStyle name="Normal 2 2 2 2 2 2" xfId="5188"/>
    <cellStyle name="Normal 2 2 2 2 3" xfId="2492"/>
    <cellStyle name="Normal 2 2 2 2 3 2" xfId="5189"/>
    <cellStyle name="Normal 2 2 2 2 4" xfId="2493"/>
    <cellStyle name="Normal 2 2 2 2 4 2" xfId="5190"/>
    <cellStyle name="Normal 2 2 2 2 5" xfId="3477"/>
    <cellStyle name="Normal 2 2 2 3" xfId="995"/>
    <cellStyle name="Normal 2 2 2 3 2" xfId="2494"/>
    <cellStyle name="Normal 2 2 2 3 2 2" xfId="5191"/>
    <cellStyle name="Normal 2 2 2 3 3" xfId="2495"/>
    <cellStyle name="Normal 2 2 2 3 3 2" xfId="5192"/>
    <cellStyle name="Normal 2 2 2 3 4" xfId="3698"/>
    <cellStyle name="Normal 2 2 2 4" xfId="2496"/>
    <cellStyle name="Normal 2 2 2 4 2" xfId="5193"/>
    <cellStyle name="Normal 2 2 2 5" xfId="2497"/>
    <cellStyle name="Normal 2 2 2 5 2" xfId="5194"/>
    <cellStyle name="Normal 2 2 2 6" xfId="2498"/>
    <cellStyle name="Normal 2 2 2 6 2" xfId="5195"/>
    <cellStyle name="Normal 2 2 2 7" xfId="553"/>
    <cellStyle name="Normal 2 2 2 8" xfId="3256"/>
    <cellStyle name="Normal 2 2 3" xfId="212"/>
    <cellStyle name="Normal 2 2 3 2" xfId="2499"/>
    <cellStyle name="Normal 2 2 3 2 2" xfId="5196"/>
    <cellStyle name="Normal 2 2 3 3" xfId="2500"/>
    <cellStyle name="Normal 2 2 3 3 2" xfId="5197"/>
    <cellStyle name="Normal 2 2 3 4" xfId="2501"/>
    <cellStyle name="Normal 2 2 3 4 2" xfId="5198"/>
    <cellStyle name="Normal 2 2 3 5" xfId="2502"/>
    <cellStyle name="Normal 2 2 3 5 2" xfId="5199"/>
    <cellStyle name="Normal 2 2 3 6" xfId="679"/>
    <cellStyle name="Normal 2 2 3 7" xfId="3382"/>
    <cellStyle name="Normal 2 2 4" xfId="214"/>
    <cellStyle name="Normal 2 2 4 2" xfId="2503"/>
    <cellStyle name="Normal 2 2 4 2 2" xfId="5200"/>
    <cellStyle name="Normal 2 2 4 3" xfId="2504"/>
    <cellStyle name="Normal 2 2 4 3 2" xfId="5201"/>
    <cellStyle name="Normal 2 2 4 4" xfId="2505"/>
    <cellStyle name="Normal 2 2 4 4 2" xfId="5202"/>
    <cellStyle name="Normal 2 2 4 5" xfId="900"/>
    <cellStyle name="Normal 2 2 4 6" xfId="3603"/>
    <cellStyle name="Normal 2 2 5" xfId="255"/>
    <cellStyle name="Normal 2 2 5 2" xfId="2506"/>
    <cellStyle name="Normal 2 2 5 3" xfId="5203"/>
    <cellStyle name="Normal 2 2 6" xfId="257"/>
    <cellStyle name="Normal 2 2 6 2" xfId="2507"/>
    <cellStyle name="Normal 2 2 6 3" xfId="5204"/>
    <cellStyle name="Normal 2 2 7" xfId="364"/>
    <cellStyle name="Normal 2 2 7 2" xfId="2508"/>
    <cellStyle name="Normal 2 2 7 3" xfId="5205"/>
    <cellStyle name="Normal 2 2 8" xfId="366"/>
    <cellStyle name="Normal 2 2 8 2" xfId="369"/>
    <cellStyle name="Normal 2 2 9" xfId="368"/>
    <cellStyle name="Normal 2 3" xfId="115"/>
    <cellStyle name="Normal 2 3 2" xfId="339"/>
    <cellStyle name="Normal 2 3 2 2" xfId="811"/>
    <cellStyle name="Normal 2 3 2 2 2" xfId="2509"/>
    <cellStyle name="Normal 2 3 2 2 2 2" xfId="5206"/>
    <cellStyle name="Normal 2 3 2 2 3" xfId="2510"/>
    <cellStyle name="Normal 2 3 2 2 3 2" xfId="5207"/>
    <cellStyle name="Normal 2 3 2 2 4" xfId="2511"/>
    <cellStyle name="Normal 2 3 2 2 4 2" xfId="5208"/>
    <cellStyle name="Normal 2 3 2 2 5" xfId="3514"/>
    <cellStyle name="Normal 2 3 2 3" xfId="1032"/>
    <cellStyle name="Normal 2 3 2 3 2" xfId="2512"/>
    <cellStyle name="Normal 2 3 2 3 2 2" xfId="5209"/>
    <cellStyle name="Normal 2 3 2 3 3" xfId="2513"/>
    <cellStyle name="Normal 2 3 2 3 3 2" xfId="5210"/>
    <cellStyle name="Normal 2 3 2 3 4" xfId="3735"/>
    <cellStyle name="Normal 2 3 2 4" xfId="2514"/>
    <cellStyle name="Normal 2 3 2 4 2" xfId="5211"/>
    <cellStyle name="Normal 2 3 2 5" xfId="2515"/>
    <cellStyle name="Normal 2 3 2 5 2" xfId="5212"/>
    <cellStyle name="Normal 2 3 2 6" xfId="2516"/>
    <cellStyle name="Normal 2 3 2 6 2" xfId="5213"/>
    <cellStyle name="Normal 2 3 2 7" xfId="590"/>
    <cellStyle name="Normal 2 3 2 8" xfId="3293"/>
    <cellStyle name="Normal 2 3 3" xfId="716"/>
    <cellStyle name="Normal 2 3 3 2" xfId="2517"/>
    <cellStyle name="Normal 2 3 3 2 2" xfId="5214"/>
    <cellStyle name="Normal 2 3 3 3" xfId="2518"/>
    <cellStyle name="Normal 2 3 3 3 2" xfId="5215"/>
    <cellStyle name="Normal 2 3 3 4" xfId="2519"/>
    <cellStyle name="Normal 2 3 3 4 2" xfId="5216"/>
    <cellStyle name="Normal 2 3 3 5" xfId="3419"/>
    <cellStyle name="Normal 2 3 4" xfId="937"/>
    <cellStyle name="Normal 2 3 4 2" xfId="2520"/>
    <cellStyle name="Normal 2 3 4 2 2" xfId="5217"/>
    <cellStyle name="Normal 2 3 4 3" xfId="2521"/>
    <cellStyle name="Normal 2 3 4 3 2" xfId="5218"/>
    <cellStyle name="Normal 2 3 4 4" xfId="2522"/>
    <cellStyle name="Normal 2 3 4 4 2" xfId="5219"/>
    <cellStyle name="Normal 2 3 4 5" xfId="3640"/>
    <cellStyle name="Normal 2 3 5" xfId="2523"/>
    <cellStyle name="Normal 2 3 5 2" xfId="5220"/>
    <cellStyle name="Normal 2 3 6" xfId="2524"/>
    <cellStyle name="Normal 2 3 6 2" xfId="5221"/>
    <cellStyle name="Normal 2 3 7" xfId="2525"/>
    <cellStyle name="Normal 2 3 7 2" xfId="5222"/>
    <cellStyle name="Normal 2 3 8" xfId="494"/>
    <cellStyle name="Normal 2 3 9" xfId="3198"/>
    <cellStyle name="Normal 2 4" xfId="170"/>
    <cellStyle name="Normal 2 4 2" xfId="648"/>
    <cellStyle name="Normal 2 4 2 2" xfId="2526"/>
    <cellStyle name="Normal 2 4 2 2 2" xfId="5223"/>
    <cellStyle name="Normal 2 4 2 3" xfId="2527"/>
    <cellStyle name="Normal 2 4 2 3 2" xfId="5224"/>
    <cellStyle name="Normal 2 4 2 4" xfId="2528"/>
    <cellStyle name="Normal 2 4 2 4 2" xfId="5225"/>
    <cellStyle name="Normal 2 4 2 5" xfId="3351"/>
    <cellStyle name="Normal 2 4 3" xfId="869"/>
    <cellStyle name="Normal 2 4 3 2" xfId="2529"/>
    <cellStyle name="Normal 2 4 3 2 2" xfId="5226"/>
    <cellStyle name="Normal 2 4 3 3" xfId="2530"/>
    <cellStyle name="Normal 2 4 3 3 2" xfId="5227"/>
    <cellStyle name="Normal 2 4 3 4" xfId="3572"/>
    <cellStyle name="Normal 2 4 4" xfId="2531"/>
    <cellStyle name="Normal 2 4 4 2" xfId="5228"/>
    <cellStyle name="Normal 2 4 5" xfId="2532"/>
    <cellStyle name="Normal 2 4 5 2" xfId="5229"/>
    <cellStyle name="Normal 2 4 6" xfId="2533"/>
    <cellStyle name="Normal 2 4 6 2" xfId="5230"/>
    <cellStyle name="Normal 2 4 7" xfId="423"/>
    <cellStyle name="Normal 2 4 8" xfId="3130"/>
    <cellStyle name="Normal 2 5" xfId="189"/>
    <cellStyle name="Normal 2 5 2" xfId="741"/>
    <cellStyle name="Normal 2 5 2 2" xfId="2534"/>
    <cellStyle name="Normal 2 5 2 2 2" xfId="5231"/>
    <cellStyle name="Normal 2 5 2 3" xfId="2535"/>
    <cellStyle name="Normal 2 5 2 3 2" xfId="5232"/>
    <cellStyle name="Normal 2 5 2 4" xfId="2536"/>
    <cellStyle name="Normal 2 5 2 4 2" xfId="5233"/>
    <cellStyle name="Normal 2 5 2 5" xfId="3444"/>
    <cellStyle name="Normal 2 5 3" xfId="962"/>
    <cellStyle name="Normal 2 5 3 2" xfId="2537"/>
    <cellStyle name="Normal 2 5 3 2 2" xfId="5234"/>
    <cellStyle name="Normal 2 5 3 3" xfId="2538"/>
    <cellStyle name="Normal 2 5 3 3 2" xfId="5235"/>
    <cellStyle name="Normal 2 5 3 4" xfId="3665"/>
    <cellStyle name="Normal 2 5 4" xfId="2539"/>
    <cellStyle name="Normal 2 5 4 2" xfId="5236"/>
    <cellStyle name="Normal 2 5 5" xfId="2540"/>
    <cellStyle name="Normal 2 5 5 2" xfId="5237"/>
    <cellStyle name="Normal 2 5 6" xfId="2541"/>
    <cellStyle name="Normal 2 5 6 2" xfId="5238"/>
    <cellStyle name="Normal 2 5 7" xfId="519"/>
    <cellStyle name="Normal 2 5 8" xfId="3223"/>
    <cellStyle name="Normal 2 6" xfId="211"/>
    <cellStyle name="Normal 2 6 2" xfId="2542"/>
    <cellStyle name="Normal 2 6 2 2" xfId="5239"/>
    <cellStyle name="Normal 2 6 3" xfId="2543"/>
    <cellStyle name="Normal 2 6 3 2" xfId="5240"/>
    <cellStyle name="Normal 2 6 4" xfId="2544"/>
    <cellStyle name="Normal 2 6 4 2" xfId="5241"/>
    <cellStyle name="Normal 2 6 5" xfId="2545"/>
    <cellStyle name="Normal 2 6 5 2" xfId="5242"/>
    <cellStyle name="Normal 2 6 6" xfId="615"/>
    <cellStyle name="Normal 2 6 7" xfId="3318"/>
    <cellStyle name="Normal 2 7" xfId="213"/>
    <cellStyle name="Normal 2 7 2" xfId="2546"/>
    <cellStyle name="Normal 2 7 2 2" xfId="5243"/>
    <cellStyle name="Normal 2 7 3" xfId="2547"/>
    <cellStyle name="Normal 2 7 3 2" xfId="5244"/>
    <cellStyle name="Normal 2 7 4" xfId="2548"/>
    <cellStyle name="Normal 2 7 4 2" xfId="5245"/>
    <cellStyle name="Normal 2 7 5" xfId="836"/>
    <cellStyle name="Normal 2 7 6" xfId="3539"/>
    <cellStyle name="Normal 2 8" xfId="254"/>
    <cellStyle name="Normal 2 8 2" xfId="2549"/>
    <cellStyle name="Normal 2 8 3" xfId="5246"/>
    <cellStyle name="Normal 2 9" xfId="256"/>
    <cellStyle name="Normal 2 9 2" xfId="2550"/>
    <cellStyle name="Normal 2 9 3" xfId="5247"/>
    <cellStyle name="Normal 3" xfId="47"/>
    <cellStyle name="Normal 3 10" xfId="2551"/>
    <cellStyle name="Normal 3 10 2" xfId="5248"/>
    <cellStyle name="Normal 3 11" xfId="404"/>
    <cellStyle name="Normal 3 12" xfId="3112"/>
    <cellStyle name="Normal 3 2" xfId="84"/>
    <cellStyle name="Normal 3 2 2" xfId="308"/>
    <cellStyle name="Normal 3 2 2 2" xfId="795"/>
    <cellStyle name="Normal 3 2 2 2 2" xfId="2552"/>
    <cellStyle name="Normal 3 2 2 2 2 2" xfId="5249"/>
    <cellStyle name="Normal 3 2 2 2 3" xfId="2553"/>
    <cellStyle name="Normal 3 2 2 2 3 2" xfId="5250"/>
    <cellStyle name="Normal 3 2 2 2 4" xfId="2554"/>
    <cellStyle name="Normal 3 2 2 2 4 2" xfId="5251"/>
    <cellStyle name="Normal 3 2 2 2 5" xfId="3498"/>
    <cellStyle name="Normal 3 2 2 3" xfId="1016"/>
    <cellStyle name="Normal 3 2 2 3 2" xfId="2555"/>
    <cellStyle name="Normal 3 2 2 3 2 2" xfId="5252"/>
    <cellStyle name="Normal 3 2 2 3 3" xfId="2556"/>
    <cellStyle name="Normal 3 2 2 3 3 2" xfId="5253"/>
    <cellStyle name="Normal 3 2 2 3 4" xfId="3719"/>
    <cellStyle name="Normal 3 2 2 4" xfId="2557"/>
    <cellStyle name="Normal 3 2 2 4 2" xfId="5254"/>
    <cellStyle name="Normal 3 2 2 5" xfId="2558"/>
    <cellStyle name="Normal 3 2 2 5 2" xfId="5255"/>
    <cellStyle name="Normal 3 2 2 6" xfId="2559"/>
    <cellStyle name="Normal 3 2 2 6 2" xfId="5256"/>
    <cellStyle name="Normal 3 2 2 7" xfId="574"/>
    <cellStyle name="Normal 3 2 2 8" xfId="3277"/>
    <cellStyle name="Normal 3 2 3" xfId="700"/>
    <cellStyle name="Normal 3 2 3 2" xfId="2560"/>
    <cellStyle name="Normal 3 2 3 2 2" xfId="5257"/>
    <cellStyle name="Normal 3 2 3 3" xfId="2561"/>
    <cellStyle name="Normal 3 2 3 3 2" xfId="5258"/>
    <cellStyle name="Normal 3 2 3 4" xfId="2562"/>
    <cellStyle name="Normal 3 2 3 4 2" xfId="5259"/>
    <cellStyle name="Normal 3 2 3 5" xfId="3403"/>
    <cellStyle name="Normal 3 2 4" xfId="921"/>
    <cellStyle name="Normal 3 2 4 2" xfId="2563"/>
    <cellStyle name="Normal 3 2 4 2 2" xfId="5260"/>
    <cellStyle name="Normal 3 2 4 3" xfId="2564"/>
    <cellStyle name="Normal 3 2 4 3 2" xfId="5261"/>
    <cellStyle name="Normal 3 2 4 4" xfId="2565"/>
    <cellStyle name="Normal 3 2 4 4 2" xfId="5262"/>
    <cellStyle name="Normal 3 2 4 5" xfId="3624"/>
    <cellStyle name="Normal 3 2 5" xfId="2566"/>
    <cellStyle name="Normal 3 2 5 2" xfId="5263"/>
    <cellStyle name="Normal 3 2 6" xfId="2567"/>
    <cellStyle name="Normal 3 2 6 2" xfId="5264"/>
    <cellStyle name="Normal 3 2 7" xfId="2568"/>
    <cellStyle name="Normal 3 2 7 2" xfId="5265"/>
    <cellStyle name="Normal 3 2 8" xfId="478"/>
    <cellStyle name="Normal 3 2 9" xfId="3182"/>
    <cellStyle name="Normal 3 3" xfId="119"/>
    <cellStyle name="Normal 3 3 2" xfId="343"/>
    <cellStyle name="Normal 3 3 2 2" xfId="819"/>
    <cellStyle name="Normal 3 3 2 2 2" xfId="2569"/>
    <cellStyle name="Normal 3 3 2 2 2 2" xfId="5266"/>
    <cellStyle name="Normal 3 3 2 2 3" xfId="2570"/>
    <cellStyle name="Normal 3 3 2 2 3 2" xfId="5267"/>
    <cellStyle name="Normal 3 3 2 2 4" xfId="2571"/>
    <cellStyle name="Normal 3 3 2 2 4 2" xfId="5268"/>
    <cellStyle name="Normal 3 3 2 2 5" xfId="3522"/>
    <cellStyle name="Normal 3 3 2 3" xfId="1040"/>
    <cellStyle name="Normal 3 3 2 3 2" xfId="2572"/>
    <cellStyle name="Normal 3 3 2 3 2 2" xfId="5269"/>
    <cellStyle name="Normal 3 3 2 3 3" xfId="2573"/>
    <cellStyle name="Normal 3 3 2 3 3 2" xfId="5270"/>
    <cellStyle name="Normal 3 3 2 3 4" xfId="3743"/>
    <cellStyle name="Normal 3 3 2 4" xfId="2574"/>
    <cellStyle name="Normal 3 3 2 4 2" xfId="5271"/>
    <cellStyle name="Normal 3 3 2 5" xfId="2575"/>
    <cellStyle name="Normal 3 3 2 5 2" xfId="5272"/>
    <cellStyle name="Normal 3 3 2 6" xfId="2576"/>
    <cellStyle name="Normal 3 3 2 6 2" xfId="5273"/>
    <cellStyle name="Normal 3 3 2 7" xfId="598"/>
    <cellStyle name="Normal 3 3 2 8" xfId="3301"/>
    <cellStyle name="Normal 3 3 3" xfId="724"/>
    <cellStyle name="Normal 3 3 3 2" xfId="2577"/>
    <cellStyle name="Normal 3 3 3 2 2" xfId="5274"/>
    <cellStyle name="Normal 3 3 3 3" xfId="2578"/>
    <cellStyle name="Normal 3 3 3 3 2" xfId="5275"/>
    <cellStyle name="Normal 3 3 3 4" xfId="2579"/>
    <cellStyle name="Normal 3 3 3 4 2" xfId="5276"/>
    <cellStyle name="Normal 3 3 3 5" xfId="3427"/>
    <cellStyle name="Normal 3 3 4" xfId="945"/>
    <cellStyle name="Normal 3 3 4 2" xfId="2580"/>
    <cellStyle name="Normal 3 3 4 2 2" xfId="5277"/>
    <cellStyle name="Normal 3 3 4 3" xfId="2581"/>
    <cellStyle name="Normal 3 3 4 3 2" xfId="5278"/>
    <cellStyle name="Normal 3 3 4 4" xfId="2582"/>
    <cellStyle name="Normal 3 3 4 4 2" xfId="5279"/>
    <cellStyle name="Normal 3 3 4 5" xfId="3648"/>
    <cellStyle name="Normal 3 3 5" xfId="2583"/>
    <cellStyle name="Normal 3 3 5 2" xfId="5280"/>
    <cellStyle name="Normal 3 3 6" xfId="2584"/>
    <cellStyle name="Normal 3 3 6 2" xfId="5281"/>
    <cellStyle name="Normal 3 3 7" xfId="2585"/>
    <cellStyle name="Normal 3 3 7 2" xfId="5282"/>
    <cellStyle name="Normal 3 3 8" xfId="502"/>
    <cellStyle name="Normal 3 3 9" xfId="3206"/>
    <cellStyle name="Normal 3 4" xfId="171"/>
    <cellStyle name="Normal 3 4 2" xfId="662"/>
    <cellStyle name="Normal 3 4 2 2" xfId="2586"/>
    <cellStyle name="Normal 3 4 2 2 2" xfId="5283"/>
    <cellStyle name="Normal 3 4 2 3" xfId="2587"/>
    <cellStyle name="Normal 3 4 2 3 2" xfId="5284"/>
    <cellStyle name="Normal 3 4 2 4" xfId="2588"/>
    <cellStyle name="Normal 3 4 2 4 2" xfId="5285"/>
    <cellStyle name="Normal 3 4 2 5" xfId="3365"/>
    <cellStyle name="Normal 3 4 3" xfId="883"/>
    <cellStyle name="Normal 3 4 3 2" xfId="2589"/>
    <cellStyle name="Normal 3 4 3 2 2" xfId="5286"/>
    <cellStyle name="Normal 3 4 3 3" xfId="2590"/>
    <cellStyle name="Normal 3 4 3 3 2" xfId="5287"/>
    <cellStyle name="Normal 3 4 3 4" xfId="3586"/>
    <cellStyle name="Normal 3 4 4" xfId="2591"/>
    <cellStyle name="Normal 3 4 4 2" xfId="5288"/>
    <cellStyle name="Normal 3 4 5" xfId="2592"/>
    <cellStyle name="Normal 3 4 5 2" xfId="5289"/>
    <cellStyle name="Normal 3 4 6" xfId="2593"/>
    <cellStyle name="Normal 3 4 6 2" xfId="5290"/>
    <cellStyle name="Normal 3 4 7" xfId="437"/>
    <cellStyle name="Normal 3 4 8" xfId="3144"/>
    <cellStyle name="Normal 3 5" xfId="274"/>
    <cellStyle name="Normal 3 5 2" xfId="755"/>
    <cellStyle name="Normal 3 5 2 2" xfId="2594"/>
    <cellStyle name="Normal 3 5 2 2 2" xfId="5291"/>
    <cellStyle name="Normal 3 5 2 3" xfId="2595"/>
    <cellStyle name="Normal 3 5 2 3 2" xfId="5292"/>
    <cellStyle name="Normal 3 5 2 4" xfId="2596"/>
    <cellStyle name="Normal 3 5 2 4 2" xfId="5293"/>
    <cellStyle name="Normal 3 5 2 5" xfId="3458"/>
    <cellStyle name="Normal 3 5 3" xfId="976"/>
    <cellStyle name="Normal 3 5 3 2" xfId="2597"/>
    <cellStyle name="Normal 3 5 3 2 2" xfId="5294"/>
    <cellStyle name="Normal 3 5 3 3" xfId="2598"/>
    <cellStyle name="Normal 3 5 3 3 2" xfId="5295"/>
    <cellStyle name="Normal 3 5 3 4" xfId="3679"/>
    <cellStyle name="Normal 3 5 4" xfId="2599"/>
    <cellStyle name="Normal 3 5 4 2" xfId="5296"/>
    <cellStyle name="Normal 3 5 5" xfId="2600"/>
    <cellStyle name="Normal 3 5 5 2" xfId="5297"/>
    <cellStyle name="Normal 3 5 6" xfId="2601"/>
    <cellStyle name="Normal 3 5 6 2" xfId="5298"/>
    <cellStyle name="Normal 3 5 7" xfId="533"/>
    <cellStyle name="Normal 3 5 8" xfId="3237"/>
    <cellStyle name="Normal 3 6" xfId="629"/>
    <cellStyle name="Normal 3 6 2" xfId="2602"/>
    <cellStyle name="Normal 3 6 2 2" xfId="5299"/>
    <cellStyle name="Normal 3 6 3" xfId="2603"/>
    <cellStyle name="Normal 3 6 3 2" xfId="5300"/>
    <cellStyle name="Normal 3 6 4" xfId="2604"/>
    <cellStyle name="Normal 3 6 4 2" xfId="5301"/>
    <cellStyle name="Normal 3 6 5" xfId="2605"/>
    <cellStyle name="Normal 3 6 5 2" xfId="5302"/>
    <cellStyle name="Normal 3 6 6" xfId="3332"/>
    <cellStyle name="Normal 3 7" xfId="850"/>
    <cellStyle name="Normal 3 7 2" xfId="2606"/>
    <cellStyle name="Normal 3 7 2 2" xfId="5303"/>
    <cellStyle name="Normal 3 7 3" xfId="2607"/>
    <cellStyle name="Normal 3 7 3 2" xfId="5304"/>
    <cellStyle name="Normal 3 7 4" xfId="2608"/>
    <cellStyle name="Normal 3 7 4 2" xfId="5305"/>
    <cellStyle name="Normal 3 7 5" xfId="3553"/>
    <cellStyle name="Normal 3 8" xfId="2609"/>
    <cellStyle name="Normal 3 8 2" xfId="5306"/>
    <cellStyle name="Normal 3 9" xfId="2610"/>
    <cellStyle name="Normal 3 9 2" xfId="5307"/>
    <cellStyle name="Normal 4" xfId="139"/>
    <cellStyle name="Normal 4 10" xfId="2611"/>
    <cellStyle name="Normal 4 10 2" xfId="5308"/>
    <cellStyle name="Normal 4 11" xfId="406"/>
    <cellStyle name="Normal 4 12" xfId="3114"/>
    <cellStyle name="Normal 4 2" xfId="33"/>
    <cellStyle name="Normal 4 2 2" xfId="81"/>
    <cellStyle name="Normal 4 2 2 2" xfId="305"/>
    <cellStyle name="Normal 4 2 2 2 2" xfId="2612"/>
    <cellStyle name="Normal 4 2 2 2 2 2" xfId="5309"/>
    <cellStyle name="Normal 4 2 2 2 3" xfId="2613"/>
    <cellStyle name="Normal 4 2 2 2 3 2" xfId="5310"/>
    <cellStyle name="Normal 4 2 2 2 4" xfId="2614"/>
    <cellStyle name="Normal 4 2 2 2 4 2" xfId="5311"/>
    <cellStyle name="Normal 4 2 2 2 5" xfId="797"/>
    <cellStyle name="Normal 4 2 2 2 6" xfId="3500"/>
    <cellStyle name="Normal 4 2 2 3" xfId="1018"/>
    <cellStyle name="Normal 4 2 2 3 2" xfId="2615"/>
    <cellStyle name="Normal 4 2 2 3 2 2" xfId="5312"/>
    <cellStyle name="Normal 4 2 2 3 3" xfId="2616"/>
    <cellStyle name="Normal 4 2 2 3 3 2" xfId="5313"/>
    <cellStyle name="Normal 4 2 2 3 4" xfId="3721"/>
    <cellStyle name="Normal 4 2 2 4" xfId="2617"/>
    <cellStyle name="Normal 4 2 2 4 2" xfId="5314"/>
    <cellStyle name="Normal 4 2 2 5" xfId="2618"/>
    <cellStyle name="Normal 4 2 2 5 2" xfId="5315"/>
    <cellStyle name="Normal 4 2 2 6" xfId="2619"/>
    <cellStyle name="Normal 4 2 2 6 2" xfId="5316"/>
    <cellStyle name="Normal 4 2 2 7" xfId="576"/>
    <cellStyle name="Normal 4 2 2 8" xfId="3279"/>
    <cellStyle name="Normal 4 2 3" xfId="116"/>
    <cellStyle name="Normal 4 2 3 2" xfId="340"/>
    <cellStyle name="Normal 4 2 3 2 2" xfId="2620"/>
    <cellStyle name="Normal 4 2 3 2 3" xfId="5317"/>
    <cellStyle name="Normal 4 2 3 3" xfId="2621"/>
    <cellStyle name="Normal 4 2 3 3 2" xfId="5318"/>
    <cellStyle name="Normal 4 2 3 4" xfId="2622"/>
    <cellStyle name="Normal 4 2 3 4 2" xfId="5319"/>
    <cellStyle name="Normal 4 2 3 5" xfId="702"/>
    <cellStyle name="Normal 4 2 3 6" xfId="3405"/>
    <cellStyle name="Normal 4 2 4" xfId="271"/>
    <cellStyle name="Normal 4 2 4 2" xfId="2623"/>
    <cellStyle name="Normal 4 2 4 2 2" xfId="5320"/>
    <cellStyle name="Normal 4 2 4 3" xfId="2624"/>
    <cellStyle name="Normal 4 2 4 3 2" xfId="5321"/>
    <cellStyle name="Normal 4 2 4 4" xfId="2625"/>
    <cellStyle name="Normal 4 2 4 4 2" xfId="5322"/>
    <cellStyle name="Normal 4 2 4 5" xfId="923"/>
    <cellStyle name="Normal 4 2 4 6" xfId="3626"/>
    <cellStyle name="Normal 4 2 5" xfId="2626"/>
    <cellStyle name="Normal 4 2 5 2" xfId="5323"/>
    <cellStyle name="Normal 4 2 6" xfId="2627"/>
    <cellStyle name="Normal 4 2 6 2" xfId="5324"/>
    <cellStyle name="Normal 4 2 7" xfId="2628"/>
    <cellStyle name="Normal 4 2 7 2" xfId="5325"/>
    <cellStyle name="Normal 4 2 8" xfId="480"/>
    <cellStyle name="Normal 4 2 9" xfId="3184"/>
    <cellStyle name="Normal 4 3" xfId="504"/>
    <cellStyle name="Normal 4 3 2" xfId="600"/>
    <cellStyle name="Normal 4 3 2 2" xfId="821"/>
    <cellStyle name="Normal 4 3 2 2 2" xfId="2629"/>
    <cellStyle name="Normal 4 3 2 2 2 2" xfId="5326"/>
    <cellStyle name="Normal 4 3 2 2 3" xfId="2630"/>
    <cellStyle name="Normal 4 3 2 2 3 2" xfId="5327"/>
    <cellStyle name="Normal 4 3 2 2 4" xfId="2631"/>
    <cellStyle name="Normal 4 3 2 2 4 2" xfId="5328"/>
    <cellStyle name="Normal 4 3 2 2 5" xfId="3524"/>
    <cellStyle name="Normal 4 3 2 3" xfId="1042"/>
    <cellStyle name="Normal 4 3 2 3 2" xfId="2632"/>
    <cellStyle name="Normal 4 3 2 3 2 2" xfId="5329"/>
    <cellStyle name="Normal 4 3 2 3 3" xfId="2633"/>
    <cellStyle name="Normal 4 3 2 3 3 2" xfId="5330"/>
    <cellStyle name="Normal 4 3 2 3 4" xfId="3745"/>
    <cellStyle name="Normal 4 3 2 4" xfId="2634"/>
    <cellStyle name="Normal 4 3 2 4 2" xfId="5331"/>
    <cellStyle name="Normal 4 3 2 5" xfId="2635"/>
    <cellStyle name="Normal 4 3 2 5 2" xfId="5332"/>
    <cellStyle name="Normal 4 3 2 6" xfId="2636"/>
    <cellStyle name="Normal 4 3 2 6 2" xfId="5333"/>
    <cellStyle name="Normal 4 3 2 7" xfId="3303"/>
    <cellStyle name="Normal 4 3 3" xfId="726"/>
    <cellStyle name="Normal 4 3 3 2" xfId="2637"/>
    <cellStyle name="Normal 4 3 3 2 2" xfId="5334"/>
    <cellStyle name="Normal 4 3 3 3" xfId="2638"/>
    <cellStyle name="Normal 4 3 3 3 2" xfId="5335"/>
    <cellStyle name="Normal 4 3 3 4" xfId="2639"/>
    <cellStyle name="Normal 4 3 3 4 2" xfId="5336"/>
    <cellStyle name="Normal 4 3 3 5" xfId="3429"/>
    <cellStyle name="Normal 4 3 4" xfId="947"/>
    <cellStyle name="Normal 4 3 4 2" xfId="2640"/>
    <cellStyle name="Normal 4 3 4 2 2" xfId="5337"/>
    <cellStyle name="Normal 4 3 4 3" xfId="2641"/>
    <cellStyle name="Normal 4 3 4 3 2" xfId="5338"/>
    <cellStyle name="Normal 4 3 4 4" xfId="2642"/>
    <cellStyle name="Normal 4 3 4 4 2" xfId="5339"/>
    <cellStyle name="Normal 4 3 4 5" xfId="3650"/>
    <cellStyle name="Normal 4 3 5" xfId="2643"/>
    <cellStyle name="Normal 4 3 5 2" xfId="5340"/>
    <cellStyle name="Normal 4 3 6" xfId="2644"/>
    <cellStyle name="Normal 4 3 6 2" xfId="5341"/>
    <cellStyle name="Normal 4 3 7" xfId="2645"/>
    <cellStyle name="Normal 4 3 7 2" xfId="5342"/>
    <cellStyle name="Normal 4 3 8" xfId="3208"/>
    <cellStyle name="Normal 4 4" xfId="439"/>
    <cellStyle name="Normal 4 4 2" xfId="664"/>
    <cellStyle name="Normal 4 4 2 2" xfId="2646"/>
    <cellStyle name="Normal 4 4 2 2 2" xfId="5343"/>
    <cellStyle name="Normal 4 4 2 3" xfId="2647"/>
    <cellStyle name="Normal 4 4 2 3 2" xfId="5344"/>
    <cellStyle name="Normal 4 4 2 4" xfId="2648"/>
    <cellStyle name="Normal 4 4 2 4 2" xfId="5345"/>
    <cellStyle name="Normal 4 4 2 5" xfId="3367"/>
    <cellStyle name="Normal 4 4 3" xfId="885"/>
    <cellStyle name="Normal 4 4 3 2" xfId="2649"/>
    <cellStyle name="Normal 4 4 3 2 2" xfId="5346"/>
    <cellStyle name="Normal 4 4 3 3" xfId="2650"/>
    <cellStyle name="Normal 4 4 3 3 2" xfId="5347"/>
    <cellStyle name="Normal 4 4 3 4" xfId="3588"/>
    <cellStyle name="Normal 4 4 4" xfId="2651"/>
    <cellStyle name="Normal 4 4 4 2" xfId="5348"/>
    <cellStyle name="Normal 4 4 5" xfId="2652"/>
    <cellStyle name="Normal 4 4 5 2" xfId="5349"/>
    <cellStyle name="Normal 4 4 6" xfId="2653"/>
    <cellStyle name="Normal 4 4 6 2" xfId="5350"/>
    <cellStyle name="Normal 4 4 7" xfId="3146"/>
    <cellStyle name="Normal 4 5" xfId="536"/>
    <cellStyle name="Normal 4 5 2" xfId="757"/>
    <cellStyle name="Normal 4 5 2 2" xfId="2654"/>
    <cellStyle name="Normal 4 5 2 2 2" xfId="5351"/>
    <cellStyle name="Normal 4 5 2 3" xfId="2655"/>
    <cellStyle name="Normal 4 5 2 3 2" xfId="5352"/>
    <cellStyle name="Normal 4 5 2 4" xfId="2656"/>
    <cellStyle name="Normal 4 5 2 4 2" xfId="5353"/>
    <cellStyle name="Normal 4 5 2 5" xfId="3460"/>
    <cellStyle name="Normal 4 5 3" xfId="978"/>
    <cellStyle name="Normal 4 5 3 2" xfId="2657"/>
    <cellStyle name="Normal 4 5 3 2 2" xfId="5354"/>
    <cellStyle name="Normal 4 5 3 3" xfId="2658"/>
    <cellStyle name="Normal 4 5 3 3 2" xfId="5355"/>
    <cellStyle name="Normal 4 5 3 4" xfId="3681"/>
    <cellStyle name="Normal 4 5 4" xfId="2659"/>
    <cellStyle name="Normal 4 5 4 2" xfId="5356"/>
    <cellStyle name="Normal 4 5 5" xfId="2660"/>
    <cellStyle name="Normal 4 5 5 2" xfId="5357"/>
    <cellStyle name="Normal 4 5 6" xfId="2661"/>
    <cellStyle name="Normal 4 5 6 2" xfId="5358"/>
    <cellStyle name="Normal 4 5 7" xfId="3239"/>
    <cellStyle name="Normal 4 6" xfId="631"/>
    <cellStyle name="Normal 4 6 2" xfId="2662"/>
    <cellStyle name="Normal 4 6 2 2" xfId="5359"/>
    <cellStyle name="Normal 4 6 3" xfId="2663"/>
    <cellStyle name="Normal 4 6 3 2" xfId="5360"/>
    <cellStyle name="Normal 4 6 4" xfId="2664"/>
    <cellStyle name="Normal 4 6 4 2" xfId="5361"/>
    <cellStyle name="Normal 4 6 5" xfId="2665"/>
    <cellStyle name="Normal 4 6 5 2" xfId="5362"/>
    <cellStyle name="Normal 4 6 6" xfId="3334"/>
    <cellStyle name="Normal 4 7" xfId="852"/>
    <cellStyle name="Normal 4 7 2" xfId="2666"/>
    <cellStyle name="Normal 4 7 2 2" xfId="5363"/>
    <cellStyle name="Normal 4 7 3" xfId="2667"/>
    <cellStyle name="Normal 4 7 3 2" xfId="5364"/>
    <cellStyle name="Normal 4 7 4" xfId="2668"/>
    <cellStyle name="Normal 4 7 4 2" xfId="5365"/>
    <cellStyle name="Normal 4 7 5" xfId="3555"/>
    <cellStyle name="Normal 4 8" xfId="2669"/>
    <cellStyle name="Normal 4 8 2" xfId="5366"/>
    <cellStyle name="Normal 4 9" xfId="2670"/>
    <cellStyle name="Normal 4 9 2" xfId="5367"/>
    <cellStyle name="Normal 5" xfId="188"/>
    <cellStyle name="Normal 5 10" xfId="420"/>
    <cellStyle name="Normal 5 11" xfId="3128"/>
    <cellStyle name="Normal 5 2" xfId="389"/>
    <cellStyle name="Normal 5 3" xfId="550"/>
    <cellStyle name="Normal 5 3 2" xfId="771"/>
    <cellStyle name="Normal 5 3 2 2" xfId="2671"/>
    <cellStyle name="Normal 5 3 2 2 2" xfId="5368"/>
    <cellStyle name="Normal 5 3 2 3" xfId="2672"/>
    <cellStyle name="Normal 5 3 2 3 2" xfId="5369"/>
    <cellStyle name="Normal 5 3 2 4" xfId="2673"/>
    <cellStyle name="Normal 5 3 2 4 2" xfId="5370"/>
    <cellStyle name="Normal 5 3 2 5" xfId="3474"/>
    <cellStyle name="Normal 5 3 3" xfId="992"/>
    <cellStyle name="Normal 5 3 3 2" xfId="2674"/>
    <cellStyle name="Normal 5 3 3 2 2" xfId="5371"/>
    <cellStyle name="Normal 5 3 3 3" xfId="2675"/>
    <cellStyle name="Normal 5 3 3 3 2" xfId="5372"/>
    <cellStyle name="Normal 5 3 3 4" xfId="3695"/>
    <cellStyle name="Normal 5 3 4" xfId="2676"/>
    <cellStyle name="Normal 5 3 4 2" xfId="5373"/>
    <cellStyle name="Normal 5 3 5" xfId="2677"/>
    <cellStyle name="Normal 5 3 5 2" xfId="5374"/>
    <cellStyle name="Normal 5 3 6" xfId="2678"/>
    <cellStyle name="Normal 5 3 6 2" xfId="5375"/>
    <cellStyle name="Normal 5 3 7" xfId="3253"/>
    <cellStyle name="Normal 5 4" xfId="645"/>
    <cellStyle name="Normal 5 4 2" xfId="2679"/>
    <cellStyle name="Normal 5 4 2 2" xfId="5376"/>
    <cellStyle name="Normal 5 4 3" xfId="2680"/>
    <cellStyle name="Normal 5 4 3 2" xfId="5377"/>
    <cellStyle name="Normal 5 4 4" xfId="2681"/>
    <cellStyle name="Normal 5 4 4 2" xfId="5378"/>
    <cellStyle name="Normal 5 4 5" xfId="3348"/>
    <cellStyle name="Normal 5 5" xfId="866"/>
    <cellStyle name="Normal 5 5 2" xfId="2682"/>
    <cellStyle name="Normal 5 5 2 2" xfId="5379"/>
    <cellStyle name="Normal 5 5 3" xfId="2683"/>
    <cellStyle name="Normal 5 5 3 2" xfId="5380"/>
    <cellStyle name="Normal 5 5 4" xfId="3569"/>
    <cellStyle name="Normal 5 6" xfId="1058"/>
    <cellStyle name="Normal 5 6 2" xfId="2684"/>
    <cellStyle name="Normal 5 6 2 2" xfId="5381"/>
    <cellStyle name="Normal 5 6 3" xfId="2685"/>
    <cellStyle name="Normal 5 6 3 2" xfId="5382"/>
    <cellStyle name="Normal 5 6 4" xfId="3761"/>
    <cellStyle name="Normal 5 7" xfId="2686"/>
    <cellStyle name="Normal 5 7 2" xfId="5383"/>
    <cellStyle name="Normal 5 8" xfId="2687"/>
    <cellStyle name="Normal 5 8 2" xfId="5384"/>
    <cellStyle name="Normal 5 9" xfId="2688"/>
    <cellStyle name="Normal 5 9 2" xfId="5385"/>
    <cellStyle name="Normal 6" xfId="234"/>
    <cellStyle name="Normal 6 2" xfId="421"/>
    <cellStyle name="Normal 68" xfId="2689"/>
    <cellStyle name="Normal 68 2" xfId="2690"/>
    <cellStyle name="Normal 68 2 2" xfId="5387"/>
    <cellStyle name="Normal 68 3" xfId="2691"/>
    <cellStyle name="Normal 68 3 2" xfId="5388"/>
    <cellStyle name="Normal 68 4" xfId="2692"/>
    <cellStyle name="Normal 68 4 2" xfId="5389"/>
    <cellStyle name="Normal 68 5" xfId="2693"/>
    <cellStyle name="Normal 68 5 2" xfId="5390"/>
    <cellStyle name="Normal 68 6" xfId="5386"/>
    <cellStyle name="Normal 7" xfId="258"/>
    <cellStyle name="Normal 7 2" xfId="552"/>
    <cellStyle name="Normal 7 2 2" xfId="773"/>
    <cellStyle name="Normal 7 2 2 2" xfId="2694"/>
    <cellStyle name="Normal 7 2 2 2 2" xfId="5391"/>
    <cellStyle name="Normal 7 2 2 3" xfId="2695"/>
    <cellStyle name="Normal 7 2 2 3 2" xfId="5392"/>
    <cellStyle name="Normal 7 2 2 4" xfId="2696"/>
    <cellStyle name="Normal 7 2 2 4 2" xfId="5393"/>
    <cellStyle name="Normal 7 2 2 5" xfId="3476"/>
    <cellStyle name="Normal 7 2 3" xfId="994"/>
    <cellStyle name="Normal 7 2 3 2" xfId="2697"/>
    <cellStyle name="Normal 7 2 3 2 2" xfId="5394"/>
    <cellStyle name="Normal 7 2 3 3" xfId="2698"/>
    <cellStyle name="Normal 7 2 3 3 2" xfId="5395"/>
    <cellStyle name="Normal 7 2 3 4" xfId="3697"/>
    <cellStyle name="Normal 7 2 4" xfId="2699"/>
    <cellStyle name="Normal 7 2 4 2" xfId="5396"/>
    <cellStyle name="Normal 7 2 5" xfId="2700"/>
    <cellStyle name="Normal 7 2 5 2" xfId="5397"/>
    <cellStyle name="Normal 7 2 6" xfId="2701"/>
    <cellStyle name="Normal 7 2 6 2" xfId="5398"/>
    <cellStyle name="Normal 7 2 7" xfId="3255"/>
    <cellStyle name="Normal 7 3" xfId="647"/>
    <cellStyle name="Normal 7 3 2" xfId="2702"/>
    <cellStyle name="Normal 7 3 2 2" xfId="5399"/>
    <cellStyle name="Normal 7 3 3" xfId="2703"/>
    <cellStyle name="Normal 7 3 3 2" xfId="5400"/>
    <cellStyle name="Normal 7 3 4" xfId="2704"/>
    <cellStyle name="Normal 7 3 4 2" xfId="5401"/>
    <cellStyle name="Normal 7 3 5" xfId="3350"/>
    <cellStyle name="Normal 7 4" xfId="868"/>
    <cellStyle name="Normal 7 4 2" xfId="2705"/>
    <cellStyle name="Normal 7 4 2 2" xfId="5402"/>
    <cellStyle name="Normal 7 4 3" xfId="2706"/>
    <cellStyle name="Normal 7 4 3 2" xfId="5403"/>
    <cellStyle name="Normal 7 4 4" xfId="3571"/>
    <cellStyle name="Normal 7 5" xfId="2707"/>
    <cellStyle name="Normal 7 5 2" xfId="5404"/>
    <cellStyle name="Normal 7 6" xfId="2708"/>
    <cellStyle name="Normal 7 6 2" xfId="5405"/>
    <cellStyle name="Normal 7 7" xfId="2709"/>
    <cellStyle name="Normal 7 7 2" xfId="5406"/>
    <cellStyle name="Normal 7 8" xfId="422"/>
    <cellStyle name="Normal 7 9" xfId="3129"/>
    <cellStyle name="Normal 8" xfId="1065"/>
    <cellStyle name="Normal 8 2" xfId="387"/>
    <cellStyle name="Normal 8 2 2" xfId="3107"/>
    <cellStyle name="Normal 8 3" xfId="3768"/>
    <cellStyle name="Normal 9" xfId="3086"/>
    <cellStyle name="Nota 2" xfId="34"/>
    <cellStyle name="Nota 2 10" xfId="2710"/>
    <cellStyle name="Nota 2 10 2" xfId="5407"/>
    <cellStyle name="Nota 2 11" xfId="2711"/>
    <cellStyle name="Nota 2 11 2" xfId="5408"/>
    <cellStyle name="Nota 2 12" xfId="400"/>
    <cellStyle name="Nota 2 13" xfId="3111"/>
    <cellStyle name="Nota 2 2" xfId="82"/>
    <cellStyle name="Nota 2 2 2" xfId="306"/>
    <cellStyle name="Nota 2 2 2 2" xfId="775"/>
    <cellStyle name="Nota 2 2 2 2 2" xfId="2712"/>
    <cellStyle name="Nota 2 2 2 2 2 2" xfId="5409"/>
    <cellStyle name="Nota 2 2 2 2 3" xfId="2713"/>
    <cellStyle name="Nota 2 2 2 2 3 2" xfId="5410"/>
    <cellStyle name="Nota 2 2 2 2 4" xfId="2714"/>
    <cellStyle name="Nota 2 2 2 2 4 2" xfId="5411"/>
    <cellStyle name="Nota 2 2 2 2 5" xfId="3478"/>
    <cellStyle name="Nota 2 2 2 3" xfId="996"/>
    <cellStyle name="Nota 2 2 2 3 2" xfId="2715"/>
    <cellStyle name="Nota 2 2 2 3 2 2" xfId="5412"/>
    <cellStyle name="Nota 2 2 2 3 3" xfId="2716"/>
    <cellStyle name="Nota 2 2 2 3 3 2" xfId="5413"/>
    <cellStyle name="Nota 2 2 2 3 4" xfId="3699"/>
    <cellStyle name="Nota 2 2 2 4" xfId="2717"/>
    <cellStyle name="Nota 2 2 2 4 2" xfId="5414"/>
    <cellStyle name="Nota 2 2 2 5" xfId="2718"/>
    <cellStyle name="Nota 2 2 2 5 2" xfId="5415"/>
    <cellStyle name="Nota 2 2 2 6" xfId="2719"/>
    <cellStyle name="Nota 2 2 2 6 2" xfId="5416"/>
    <cellStyle name="Nota 2 2 2 7" xfId="554"/>
    <cellStyle name="Nota 2 2 2 8" xfId="3257"/>
    <cellStyle name="Nota 2 2 3" xfId="680"/>
    <cellStyle name="Nota 2 2 3 2" xfId="2720"/>
    <cellStyle name="Nota 2 2 3 2 2" xfId="5417"/>
    <cellStyle name="Nota 2 2 3 3" xfId="2721"/>
    <cellStyle name="Nota 2 2 3 3 2" xfId="5418"/>
    <cellStyle name="Nota 2 2 3 4" xfId="2722"/>
    <cellStyle name="Nota 2 2 3 4 2" xfId="5419"/>
    <cellStyle name="Nota 2 2 3 5" xfId="3383"/>
    <cellStyle name="Nota 2 2 4" xfId="901"/>
    <cellStyle name="Nota 2 2 4 2" xfId="2723"/>
    <cellStyle name="Nota 2 2 4 2 2" xfId="5420"/>
    <cellStyle name="Nota 2 2 4 3" xfId="2724"/>
    <cellStyle name="Nota 2 2 4 3 2" xfId="5421"/>
    <cellStyle name="Nota 2 2 4 4" xfId="2725"/>
    <cellStyle name="Nota 2 2 4 4 2" xfId="5422"/>
    <cellStyle name="Nota 2 2 4 5" xfId="3604"/>
    <cellStyle name="Nota 2 2 5" xfId="2726"/>
    <cellStyle name="Nota 2 2 5 2" xfId="5423"/>
    <cellStyle name="Nota 2 2 6" xfId="2727"/>
    <cellStyle name="Nota 2 2 6 2" xfId="5424"/>
    <cellStyle name="Nota 2 2 7" xfId="2728"/>
    <cellStyle name="Nota 2 2 7 2" xfId="5425"/>
    <cellStyle name="Nota 2 2 8" xfId="454"/>
    <cellStyle name="Nota 2 2 9" xfId="3162"/>
    <cellStyle name="Nota 2 3" xfId="117"/>
    <cellStyle name="Nota 2 3 2" xfId="341"/>
    <cellStyle name="Nota 2 3 2 2" xfId="776"/>
    <cellStyle name="Nota 2 3 2 2 2" xfId="2729"/>
    <cellStyle name="Nota 2 3 2 2 2 2" xfId="5426"/>
    <cellStyle name="Nota 2 3 2 2 3" xfId="2730"/>
    <cellStyle name="Nota 2 3 2 2 3 2" xfId="5427"/>
    <cellStyle name="Nota 2 3 2 2 4" xfId="2731"/>
    <cellStyle name="Nota 2 3 2 2 4 2" xfId="5428"/>
    <cellStyle name="Nota 2 3 2 2 5" xfId="3479"/>
    <cellStyle name="Nota 2 3 2 3" xfId="997"/>
    <cellStyle name="Nota 2 3 2 3 2" xfId="2732"/>
    <cellStyle name="Nota 2 3 2 3 2 2" xfId="5429"/>
    <cellStyle name="Nota 2 3 2 3 3" xfId="2733"/>
    <cellStyle name="Nota 2 3 2 3 3 2" xfId="5430"/>
    <cellStyle name="Nota 2 3 2 3 4" xfId="3700"/>
    <cellStyle name="Nota 2 3 2 4" xfId="2734"/>
    <cellStyle name="Nota 2 3 2 4 2" xfId="5431"/>
    <cellStyle name="Nota 2 3 2 5" xfId="2735"/>
    <cellStyle name="Nota 2 3 2 5 2" xfId="5432"/>
    <cellStyle name="Nota 2 3 2 6" xfId="2736"/>
    <cellStyle name="Nota 2 3 2 6 2" xfId="5433"/>
    <cellStyle name="Nota 2 3 2 7" xfId="555"/>
    <cellStyle name="Nota 2 3 2 8" xfId="3258"/>
    <cellStyle name="Nota 2 3 3" xfId="681"/>
    <cellStyle name="Nota 2 3 3 2" xfId="2737"/>
    <cellStyle name="Nota 2 3 3 2 2" xfId="5434"/>
    <cellStyle name="Nota 2 3 3 3" xfId="2738"/>
    <cellStyle name="Nota 2 3 3 3 2" xfId="5435"/>
    <cellStyle name="Nota 2 3 3 4" xfId="2739"/>
    <cellStyle name="Nota 2 3 3 4 2" xfId="5436"/>
    <cellStyle name="Nota 2 3 3 5" xfId="3384"/>
    <cellStyle name="Nota 2 3 4" xfId="902"/>
    <cellStyle name="Nota 2 3 4 2" xfId="2740"/>
    <cellStyle name="Nota 2 3 4 2 2" xfId="5437"/>
    <cellStyle name="Nota 2 3 4 3" xfId="2741"/>
    <cellStyle name="Nota 2 3 4 3 2" xfId="5438"/>
    <cellStyle name="Nota 2 3 4 4" xfId="2742"/>
    <cellStyle name="Nota 2 3 4 4 2" xfId="5439"/>
    <cellStyle name="Nota 2 3 4 5" xfId="3605"/>
    <cellStyle name="Nota 2 3 5" xfId="2743"/>
    <cellStyle name="Nota 2 3 5 2" xfId="5440"/>
    <cellStyle name="Nota 2 3 6" xfId="2744"/>
    <cellStyle name="Nota 2 3 6 2" xfId="5441"/>
    <cellStyle name="Nota 2 3 7" xfId="2745"/>
    <cellStyle name="Nota 2 3 7 2" xfId="5442"/>
    <cellStyle name="Nota 2 3 8" xfId="458"/>
    <cellStyle name="Nota 2 3 9" xfId="3163"/>
    <cellStyle name="Nota 2 4" xfId="272"/>
    <cellStyle name="Nota 2 4 2" xfId="649"/>
    <cellStyle name="Nota 2 4 2 2" xfId="2746"/>
    <cellStyle name="Nota 2 4 2 2 2" xfId="5443"/>
    <cellStyle name="Nota 2 4 2 3" xfId="2747"/>
    <cellStyle name="Nota 2 4 2 3 2" xfId="5444"/>
    <cellStyle name="Nota 2 4 2 4" xfId="2748"/>
    <cellStyle name="Nota 2 4 2 4 2" xfId="5445"/>
    <cellStyle name="Nota 2 4 2 5" xfId="3352"/>
    <cellStyle name="Nota 2 4 3" xfId="870"/>
    <cellStyle name="Nota 2 4 3 2" xfId="2749"/>
    <cellStyle name="Nota 2 4 3 2 2" xfId="5446"/>
    <cellStyle name="Nota 2 4 3 3" xfId="2750"/>
    <cellStyle name="Nota 2 4 3 3 2" xfId="5447"/>
    <cellStyle name="Nota 2 4 3 4" xfId="3573"/>
    <cellStyle name="Nota 2 4 4" xfId="2751"/>
    <cellStyle name="Nota 2 4 4 2" xfId="5448"/>
    <cellStyle name="Nota 2 4 5" xfId="2752"/>
    <cellStyle name="Nota 2 4 5 2" xfId="5449"/>
    <cellStyle name="Nota 2 4 6" xfId="2753"/>
    <cellStyle name="Nota 2 4 6 2" xfId="5450"/>
    <cellStyle name="Nota 2 4 7" xfId="424"/>
    <cellStyle name="Nota 2 4 8" xfId="3131"/>
    <cellStyle name="Nota 2 5" xfId="520"/>
    <cellStyle name="Nota 2 5 2" xfId="742"/>
    <cellStyle name="Nota 2 5 2 2" xfId="2754"/>
    <cellStyle name="Nota 2 5 2 2 2" xfId="5451"/>
    <cellStyle name="Nota 2 5 2 3" xfId="2755"/>
    <cellStyle name="Nota 2 5 2 3 2" xfId="5452"/>
    <cellStyle name="Nota 2 5 2 4" xfId="2756"/>
    <cellStyle name="Nota 2 5 2 4 2" xfId="5453"/>
    <cellStyle name="Nota 2 5 2 5" xfId="3445"/>
    <cellStyle name="Nota 2 5 3" xfId="963"/>
    <cellStyle name="Nota 2 5 3 2" xfId="2757"/>
    <cellStyle name="Nota 2 5 3 2 2" xfId="5454"/>
    <cellStyle name="Nota 2 5 3 3" xfId="2758"/>
    <cellStyle name="Nota 2 5 3 3 2" xfId="5455"/>
    <cellStyle name="Nota 2 5 3 4" xfId="3666"/>
    <cellStyle name="Nota 2 5 4" xfId="2759"/>
    <cellStyle name="Nota 2 5 4 2" xfId="5456"/>
    <cellStyle name="Nota 2 5 5" xfId="2760"/>
    <cellStyle name="Nota 2 5 5 2" xfId="5457"/>
    <cellStyle name="Nota 2 5 6" xfId="2761"/>
    <cellStyle name="Nota 2 5 6 2" xfId="5458"/>
    <cellStyle name="Nota 2 5 7" xfId="3224"/>
    <cellStyle name="Nota 2 6" xfId="616"/>
    <cellStyle name="Nota 2 6 2" xfId="2762"/>
    <cellStyle name="Nota 2 6 2 2" xfId="5459"/>
    <cellStyle name="Nota 2 6 3" xfId="2763"/>
    <cellStyle name="Nota 2 6 3 2" xfId="5460"/>
    <cellStyle name="Nota 2 6 4" xfId="2764"/>
    <cellStyle name="Nota 2 6 4 2" xfId="5461"/>
    <cellStyle name="Nota 2 6 5" xfId="3319"/>
    <cellStyle name="Nota 2 7" xfId="837"/>
    <cellStyle name="Nota 2 7 2" xfId="2765"/>
    <cellStyle name="Nota 2 7 2 2" xfId="5462"/>
    <cellStyle name="Nota 2 7 3" xfId="2766"/>
    <cellStyle name="Nota 2 7 3 2" xfId="5463"/>
    <cellStyle name="Nota 2 7 4" xfId="2767"/>
    <cellStyle name="Nota 2 7 4 2" xfId="5464"/>
    <cellStyle name="Nota 2 7 5" xfId="3540"/>
    <cellStyle name="Nota 2 8" xfId="1059"/>
    <cellStyle name="Nota 2 8 2" xfId="2768"/>
    <cellStyle name="Nota 2 8 2 2" xfId="5465"/>
    <cellStyle name="Nota 2 8 3" xfId="2769"/>
    <cellStyle name="Nota 2 8 3 2" xfId="5466"/>
    <cellStyle name="Nota 2 8 4" xfId="3762"/>
    <cellStyle name="Nota 2 9" xfId="2770"/>
    <cellStyle name="Nota 2 9 2" xfId="5467"/>
    <cellStyle name="Nota 3" xfId="52"/>
    <cellStyle name="Nota 3 10" xfId="2771"/>
    <cellStyle name="Nota 3 10 2" xfId="5468"/>
    <cellStyle name="Nota 3 11" xfId="405"/>
    <cellStyle name="Nota 3 12" xfId="3113"/>
    <cellStyle name="Nota 3 2" xfId="87"/>
    <cellStyle name="Nota 3 2 2" xfId="311"/>
    <cellStyle name="Nota 3 2 2 2" xfId="796"/>
    <cellStyle name="Nota 3 2 2 2 2" xfId="2772"/>
    <cellStyle name="Nota 3 2 2 2 2 2" xfId="5469"/>
    <cellStyle name="Nota 3 2 2 2 3" xfId="2773"/>
    <cellStyle name="Nota 3 2 2 2 3 2" xfId="5470"/>
    <cellStyle name="Nota 3 2 2 2 4" xfId="2774"/>
    <cellStyle name="Nota 3 2 2 2 4 2" xfId="5471"/>
    <cellStyle name="Nota 3 2 2 2 5" xfId="3499"/>
    <cellStyle name="Nota 3 2 2 3" xfId="1017"/>
    <cellStyle name="Nota 3 2 2 3 2" xfId="2775"/>
    <cellStyle name="Nota 3 2 2 3 2 2" xfId="5472"/>
    <cellStyle name="Nota 3 2 2 3 3" xfId="2776"/>
    <cellStyle name="Nota 3 2 2 3 3 2" xfId="5473"/>
    <cellStyle name="Nota 3 2 2 3 4" xfId="3720"/>
    <cellStyle name="Nota 3 2 2 4" xfId="2777"/>
    <cellStyle name="Nota 3 2 2 4 2" xfId="5474"/>
    <cellStyle name="Nota 3 2 2 5" xfId="2778"/>
    <cellStyle name="Nota 3 2 2 5 2" xfId="5475"/>
    <cellStyle name="Nota 3 2 2 6" xfId="2779"/>
    <cellStyle name="Nota 3 2 2 6 2" xfId="5476"/>
    <cellStyle name="Nota 3 2 2 7" xfId="575"/>
    <cellStyle name="Nota 3 2 2 8" xfId="3278"/>
    <cellStyle name="Nota 3 2 3" xfId="701"/>
    <cellStyle name="Nota 3 2 3 2" xfId="2780"/>
    <cellStyle name="Nota 3 2 3 2 2" xfId="5477"/>
    <cellStyle name="Nota 3 2 3 3" xfId="2781"/>
    <cellStyle name="Nota 3 2 3 3 2" xfId="5478"/>
    <cellStyle name="Nota 3 2 3 4" xfId="2782"/>
    <cellStyle name="Nota 3 2 3 4 2" xfId="5479"/>
    <cellStyle name="Nota 3 2 3 5" xfId="3404"/>
    <cellStyle name="Nota 3 2 4" xfId="922"/>
    <cellStyle name="Nota 3 2 4 2" xfId="2783"/>
    <cellStyle name="Nota 3 2 4 2 2" xfId="5480"/>
    <cellStyle name="Nota 3 2 4 3" xfId="2784"/>
    <cellStyle name="Nota 3 2 4 3 2" xfId="5481"/>
    <cellStyle name="Nota 3 2 4 4" xfId="2785"/>
    <cellStyle name="Nota 3 2 4 4 2" xfId="5482"/>
    <cellStyle name="Nota 3 2 4 5" xfId="3625"/>
    <cellStyle name="Nota 3 2 5" xfId="2786"/>
    <cellStyle name="Nota 3 2 5 2" xfId="5483"/>
    <cellStyle name="Nota 3 2 6" xfId="2787"/>
    <cellStyle name="Nota 3 2 6 2" xfId="5484"/>
    <cellStyle name="Nota 3 2 7" xfId="2788"/>
    <cellStyle name="Nota 3 2 7 2" xfId="5485"/>
    <cellStyle name="Nota 3 2 8" xfId="479"/>
    <cellStyle name="Nota 3 2 9" xfId="3183"/>
    <cellStyle name="Nota 3 3" xfId="122"/>
    <cellStyle name="Nota 3 3 2" xfId="346"/>
    <cellStyle name="Nota 3 3 2 2" xfId="820"/>
    <cellStyle name="Nota 3 3 2 2 2" xfId="2789"/>
    <cellStyle name="Nota 3 3 2 2 2 2" xfId="5486"/>
    <cellStyle name="Nota 3 3 2 2 3" xfId="2790"/>
    <cellStyle name="Nota 3 3 2 2 3 2" xfId="5487"/>
    <cellStyle name="Nota 3 3 2 2 4" xfId="2791"/>
    <cellStyle name="Nota 3 3 2 2 4 2" xfId="5488"/>
    <cellStyle name="Nota 3 3 2 2 5" xfId="3523"/>
    <cellStyle name="Nota 3 3 2 3" xfId="1041"/>
    <cellStyle name="Nota 3 3 2 3 2" xfId="2792"/>
    <cellStyle name="Nota 3 3 2 3 2 2" xfId="5489"/>
    <cellStyle name="Nota 3 3 2 3 3" xfId="2793"/>
    <cellStyle name="Nota 3 3 2 3 3 2" xfId="5490"/>
    <cellStyle name="Nota 3 3 2 3 4" xfId="3744"/>
    <cellStyle name="Nota 3 3 2 4" xfId="2794"/>
    <cellStyle name="Nota 3 3 2 4 2" xfId="5491"/>
    <cellStyle name="Nota 3 3 2 5" xfId="2795"/>
    <cellStyle name="Nota 3 3 2 5 2" xfId="5492"/>
    <cellStyle name="Nota 3 3 2 6" xfId="2796"/>
    <cellStyle name="Nota 3 3 2 6 2" xfId="5493"/>
    <cellStyle name="Nota 3 3 2 7" xfId="599"/>
    <cellStyle name="Nota 3 3 2 8" xfId="3302"/>
    <cellStyle name="Nota 3 3 3" xfId="725"/>
    <cellStyle name="Nota 3 3 3 2" xfId="2797"/>
    <cellStyle name="Nota 3 3 3 2 2" xfId="5494"/>
    <cellStyle name="Nota 3 3 3 3" xfId="2798"/>
    <cellStyle name="Nota 3 3 3 3 2" xfId="5495"/>
    <cellStyle name="Nota 3 3 3 4" xfId="2799"/>
    <cellStyle name="Nota 3 3 3 4 2" xfId="5496"/>
    <cellStyle name="Nota 3 3 3 5" xfId="3428"/>
    <cellStyle name="Nota 3 3 4" xfId="946"/>
    <cellStyle name="Nota 3 3 4 2" xfId="2800"/>
    <cellStyle name="Nota 3 3 4 2 2" xfId="5497"/>
    <cellStyle name="Nota 3 3 4 3" xfId="2801"/>
    <cellStyle name="Nota 3 3 4 3 2" xfId="5498"/>
    <cellStyle name="Nota 3 3 4 4" xfId="2802"/>
    <cellStyle name="Nota 3 3 4 4 2" xfId="5499"/>
    <cellStyle name="Nota 3 3 4 5" xfId="3649"/>
    <cellStyle name="Nota 3 3 5" xfId="2803"/>
    <cellStyle name="Nota 3 3 5 2" xfId="5500"/>
    <cellStyle name="Nota 3 3 6" xfId="2804"/>
    <cellStyle name="Nota 3 3 6 2" xfId="5501"/>
    <cellStyle name="Nota 3 3 7" xfId="2805"/>
    <cellStyle name="Nota 3 3 7 2" xfId="5502"/>
    <cellStyle name="Nota 3 3 8" xfId="503"/>
    <cellStyle name="Nota 3 3 9" xfId="3207"/>
    <cellStyle name="Nota 3 4" xfId="277"/>
    <cellStyle name="Nota 3 4 2" xfId="663"/>
    <cellStyle name="Nota 3 4 2 2" xfId="2806"/>
    <cellStyle name="Nota 3 4 2 2 2" xfId="5503"/>
    <cellStyle name="Nota 3 4 2 3" xfId="2807"/>
    <cellStyle name="Nota 3 4 2 3 2" xfId="5504"/>
    <cellStyle name="Nota 3 4 2 4" xfId="2808"/>
    <cellStyle name="Nota 3 4 2 4 2" xfId="5505"/>
    <cellStyle name="Nota 3 4 2 5" xfId="3366"/>
    <cellStyle name="Nota 3 4 3" xfId="884"/>
    <cellStyle name="Nota 3 4 3 2" xfId="2809"/>
    <cellStyle name="Nota 3 4 3 2 2" xfId="5506"/>
    <cellStyle name="Nota 3 4 3 3" xfId="2810"/>
    <cellStyle name="Nota 3 4 3 3 2" xfId="5507"/>
    <cellStyle name="Nota 3 4 3 4" xfId="3587"/>
    <cellStyle name="Nota 3 4 4" xfId="2811"/>
    <cellStyle name="Nota 3 4 4 2" xfId="5508"/>
    <cellStyle name="Nota 3 4 5" xfId="2812"/>
    <cellStyle name="Nota 3 4 5 2" xfId="5509"/>
    <cellStyle name="Nota 3 4 6" xfId="2813"/>
    <cellStyle name="Nota 3 4 6 2" xfId="5510"/>
    <cellStyle name="Nota 3 4 7" xfId="438"/>
    <cellStyle name="Nota 3 4 8" xfId="3145"/>
    <cellStyle name="Nota 3 5" xfId="534"/>
    <cellStyle name="Nota 3 5 2" xfId="756"/>
    <cellStyle name="Nota 3 5 2 2" xfId="2814"/>
    <cellStyle name="Nota 3 5 2 2 2" xfId="5511"/>
    <cellStyle name="Nota 3 5 2 3" xfId="2815"/>
    <cellStyle name="Nota 3 5 2 3 2" xfId="5512"/>
    <cellStyle name="Nota 3 5 2 4" xfId="2816"/>
    <cellStyle name="Nota 3 5 2 4 2" xfId="5513"/>
    <cellStyle name="Nota 3 5 2 5" xfId="3459"/>
    <cellStyle name="Nota 3 5 3" xfId="977"/>
    <cellStyle name="Nota 3 5 3 2" xfId="2817"/>
    <cellStyle name="Nota 3 5 3 2 2" xfId="5514"/>
    <cellStyle name="Nota 3 5 3 3" xfId="2818"/>
    <cellStyle name="Nota 3 5 3 3 2" xfId="5515"/>
    <cellStyle name="Nota 3 5 3 4" xfId="3680"/>
    <cellStyle name="Nota 3 5 4" xfId="2819"/>
    <cellStyle name="Nota 3 5 4 2" xfId="5516"/>
    <cellStyle name="Nota 3 5 5" xfId="2820"/>
    <cellStyle name="Nota 3 5 5 2" xfId="5517"/>
    <cellStyle name="Nota 3 5 6" xfId="2821"/>
    <cellStyle name="Nota 3 5 6 2" xfId="5518"/>
    <cellStyle name="Nota 3 5 7" xfId="3238"/>
    <cellStyle name="Nota 3 6" xfId="630"/>
    <cellStyle name="Nota 3 6 2" xfId="2822"/>
    <cellStyle name="Nota 3 6 2 2" xfId="5519"/>
    <cellStyle name="Nota 3 6 3" xfId="2823"/>
    <cellStyle name="Nota 3 6 3 2" xfId="5520"/>
    <cellStyle name="Nota 3 6 4" xfId="2824"/>
    <cellStyle name="Nota 3 6 4 2" xfId="5521"/>
    <cellStyle name="Nota 3 6 5" xfId="3333"/>
    <cellStyle name="Nota 3 7" xfId="851"/>
    <cellStyle name="Nota 3 7 2" xfId="2825"/>
    <cellStyle name="Nota 3 7 2 2" xfId="5522"/>
    <cellStyle name="Nota 3 7 3" xfId="2826"/>
    <cellStyle name="Nota 3 7 3 2" xfId="5523"/>
    <cellStyle name="Nota 3 7 4" xfId="2827"/>
    <cellStyle name="Nota 3 7 4 2" xfId="5524"/>
    <cellStyle name="Nota 3 7 5" xfId="3554"/>
    <cellStyle name="Nota 3 8" xfId="2828"/>
    <cellStyle name="Nota 3 8 2" xfId="5525"/>
    <cellStyle name="Nota 3 9" xfId="2829"/>
    <cellStyle name="Nota 3 9 2" xfId="5526"/>
    <cellStyle name="Nota 4" xfId="172"/>
    <cellStyle name="Nota 4 10" xfId="2830"/>
    <cellStyle name="Nota 4 10 2" xfId="5527"/>
    <cellStyle name="Nota 4 11" xfId="407"/>
    <cellStyle name="Nota 4 12" xfId="3115"/>
    <cellStyle name="Nota 4 2" xfId="481"/>
    <cellStyle name="Nota 4 2 2" xfId="577"/>
    <cellStyle name="Nota 4 2 2 2" xfId="798"/>
    <cellStyle name="Nota 4 2 2 2 2" xfId="2831"/>
    <cellStyle name="Nota 4 2 2 2 2 2" xfId="5528"/>
    <cellStyle name="Nota 4 2 2 2 3" xfId="2832"/>
    <cellStyle name="Nota 4 2 2 2 3 2" xfId="5529"/>
    <cellStyle name="Nota 4 2 2 2 4" xfId="2833"/>
    <cellStyle name="Nota 4 2 2 2 4 2" xfId="5530"/>
    <cellStyle name="Nota 4 2 2 2 5" xfId="3501"/>
    <cellStyle name="Nota 4 2 2 3" xfId="1019"/>
    <cellStyle name="Nota 4 2 2 3 2" xfId="2834"/>
    <cellStyle name="Nota 4 2 2 3 2 2" xfId="5531"/>
    <cellStyle name="Nota 4 2 2 3 3" xfId="2835"/>
    <cellStyle name="Nota 4 2 2 3 3 2" xfId="5532"/>
    <cellStyle name="Nota 4 2 2 3 4" xfId="3722"/>
    <cellStyle name="Nota 4 2 2 4" xfId="2836"/>
    <cellStyle name="Nota 4 2 2 4 2" xfId="5533"/>
    <cellStyle name="Nota 4 2 2 5" xfId="2837"/>
    <cellStyle name="Nota 4 2 2 5 2" xfId="5534"/>
    <cellStyle name="Nota 4 2 2 6" xfId="2838"/>
    <cellStyle name="Nota 4 2 2 6 2" xfId="5535"/>
    <cellStyle name="Nota 4 2 2 7" xfId="3280"/>
    <cellStyle name="Nota 4 2 3" xfId="703"/>
    <cellStyle name="Nota 4 2 3 2" xfId="2839"/>
    <cellStyle name="Nota 4 2 3 2 2" xfId="5536"/>
    <cellStyle name="Nota 4 2 3 3" xfId="2840"/>
    <cellStyle name="Nota 4 2 3 3 2" xfId="5537"/>
    <cellStyle name="Nota 4 2 3 4" xfId="2841"/>
    <cellStyle name="Nota 4 2 3 4 2" xfId="5538"/>
    <cellStyle name="Nota 4 2 3 5" xfId="3406"/>
    <cellStyle name="Nota 4 2 4" xfId="924"/>
    <cellStyle name="Nota 4 2 4 2" xfId="2842"/>
    <cellStyle name="Nota 4 2 4 2 2" xfId="5539"/>
    <cellStyle name="Nota 4 2 4 3" xfId="2843"/>
    <cellStyle name="Nota 4 2 4 3 2" xfId="5540"/>
    <cellStyle name="Nota 4 2 4 4" xfId="2844"/>
    <cellStyle name="Nota 4 2 4 4 2" xfId="5541"/>
    <cellStyle name="Nota 4 2 4 5" xfId="3627"/>
    <cellStyle name="Nota 4 2 5" xfId="2845"/>
    <cellStyle name="Nota 4 2 5 2" xfId="5542"/>
    <cellStyle name="Nota 4 2 6" xfId="2846"/>
    <cellStyle name="Nota 4 2 6 2" xfId="5543"/>
    <cellStyle name="Nota 4 2 7" xfId="2847"/>
    <cellStyle name="Nota 4 2 7 2" xfId="5544"/>
    <cellStyle name="Nota 4 2 8" xfId="3185"/>
    <cellStyle name="Nota 4 3" xfId="505"/>
    <cellStyle name="Nota 4 3 2" xfId="601"/>
    <cellStyle name="Nota 4 3 2 2" xfId="822"/>
    <cellStyle name="Nota 4 3 2 2 2" xfId="2848"/>
    <cellStyle name="Nota 4 3 2 2 2 2" xfId="5545"/>
    <cellStyle name="Nota 4 3 2 2 3" xfId="2849"/>
    <cellStyle name="Nota 4 3 2 2 3 2" xfId="5546"/>
    <cellStyle name="Nota 4 3 2 2 4" xfId="2850"/>
    <cellStyle name="Nota 4 3 2 2 4 2" xfId="5547"/>
    <cellStyle name="Nota 4 3 2 2 5" xfId="3525"/>
    <cellStyle name="Nota 4 3 2 3" xfId="1043"/>
    <cellStyle name="Nota 4 3 2 3 2" xfId="2851"/>
    <cellStyle name="Nota 4 3 2 3 2 2" xfId="5548"/>
    <cellStyle name="Nota 4 3 2 3 3" xfId="2852"/>
    <cellStyle name="Nota 4 3 2 3 3 2" xfId="5549"/>
    <cellStyle name="Nota 4 3 2 3 4" xfId="3746"/>
    <cellStyle name="Nota 4 3 2 4" xfId="2853"/>
    <cellStyle name="Nota 4 3 2 4 2" xfId="5550"/>
    <cellStyle name="Nota 4 3 2 5" xfId="2854"/>
    <cellStyle name="Nota 4 3 2 5 2" xfId="5551"/>
    <cellStyle name="Nota 4 3 2 6" xfId="2855"/>
    <cellStyle name="Nota 4 3 2 6 2" xfId="5552"/>
    <cellStyle name="Nota 4 3 2 7" xfId="3304"/>
    <cellStyle name="Nota 4 3 3" xfId="727"/>
    <cellStyle name="Nota 4 3 3 2" xfId="2856"/>
    <cellStyle name="Nota 4 3 3 2 2" xfId="5553"/>
    <cellStyle name="Nota 4 3 3 3" xfId="2857"/>
    <cellStyle name="Nota 4 3 3 3 2" xfId="5554"/>
    <cellStyle name="Nota 4 3 3 4" xfId="2858"/>
    <cellStyle name="Nota 4 3 3 4 2" xfId="5555"/>
    <cellStyle name="Nota 4 3 3 5" xfId="3430"/>
    <cellStyle name="Nota 4 3 4" xfId="948"/>
    <cellStyle name="Nota 4 3 4 2" xfId="2859"/>
    <cellStyle name="Nota 4 3 4 2 2" xfId="5556"/>
    <cellStyle name="Nota 4 3 4 3" xfId="2860"/>
    <cellStyle name="Nota 4 3 4 3 2" xfId="5557"/>
    <cellStyle name="Nota 4 3 4 4" xfId="2861"/>
    <cellStyle name="Nota 4 3 4 4 2" xfId="5558"/>
    <cellStyle name="Nota 4 3 4 5" xfId="3651"/>
    <cellStyle name="Nota 4 3 5" xfId="2862"/>
    <cellStyle name="Nota 4 3 5 2" xfId="5559"/>
    <cellStyle name="Nota 4 3 6" xfId="2863"/>
    <cellStyle name="Nota 4 3 6 2" xfId="5560"/>
    <cellStyle name="Nota 4 3 7" xfId="2864"/>
    <cellStyle name="Nota 4 3 7 2" xfId="5561"/>
    <cellStyle name="Nota 4 3 8" xfId="3209"/>
    <cellStyle name="Nota 4 4" xfId="440"/>
    <cellStyle name="Nota 4 4 2" xfId="665"/>
    <cellStyle name="Nota 4 4 2 2" xfId="2865"/>
    <cellStyle name="Nota 4 4 2 2 2" xfId="5562"/>
    <cellStyle name="Nota 4 4 2 3" xfId="2866"/>
    <cellStyle name="Nota 4 4 2 3 2" xfId="5563"/>
    <cellStyle name="Nota 4 4 2 4" xfId="2867"/>
    <cellStyle name="Nota 4 4 2 4 2" xfId="5564"/>
    <cellStyle name="Nota 4 4 2 5" xfId="3368"/>
    <cellStyle name="Nota 4 4 3" xfId="886"/>
    <cellStyle name="Nota 4 4 3 2" xfId="2868"/>
    <cellStyle name="Nota 4 4 3 2 2" xfId="5565"/>
    <cellStyle name="Nota 4 4 3 3" xfId="2869"/>
    <cellStyle name="Nota 4 4 3 3 2" xfId="5566"/>
    <cellStyle name="Nota 4 4 3 4" xfId="3589"/>
    <cellStyle name="Nota 4 4 4" xfId="2870"/>
    <cellStyle name="Nota 4 4 4 2" xfId="5567"/>
    <cellStyle name="Nota 4 4 5" xfId="2871"/>
    <cellStyle name="Nota 4 4 5 2" xfId="5568"/>
    <cellStyle name="Nota 4 4 6" xfId="2872"/>
    <cellStyle name="Nota 4 4 6 2" xfId="5569"/>
    <cellStyle name="Nota 4 4 7" xfId="3147"/>
    <cellStyle name="Nota 4 5" xfId="537"/>
    <cellStyle name="Nota 4 5 2" xfId="758"/>
    <cellStyle name="Nota 4 5 2 2" xfId="2873"/>
    <cellStyle name="Nota 4 5 2 2 2" xfId="5570"/>
    <cellStyle name="Nota 4 5 2 3" xfId="2874"/>
    <cellStyle name="Nota 4 5 2 3 2" xfId="5571"/>
    <cellStyle name="Nota 4 5 2 4" xfId="2875"/>
    <cellStyle name="Nota 4 5 2 4 2" xfId="5572"/>
    <cellStyle name="Nota 4 5 2 5" xfId="3461"/>
    <cellStyle name="Nota 4 5 3" xfId="979"/>
    <cellStyle name="Nota 4 5 3 2" xfId="2876"/>
    <cellStyle name="Nota 4 5 3 2 2" xfId="5573"/>
    <cellStyle name="Nota 4 5 3 3" xfId="2877"/>
    <cellStyle name="Nota 4 5 3 3 2" xfId="5574"/>
    <cellStyle name="Nota 4 5 3 4" xfId="3682"/>
    <cellStyle name="Nota 4 5 4" xfId="2878"/>
    <cellStyle name="Nota 4 5 4 2" xfId="5575"/>
    <cellStyle name="Nota 4 5 5" xfId="2879"/>
    <cellStyle name="Nota 4 5 5 2" xfId="5576"/>
    <cellStyle name="Nota 4 5 6" xfId="2880"/>
    <cellStyle name="Nota 4 5 6 2" xfId="5577"/>
    <cellStyle name="Nota 4 5 7" xfId="3240"/>
    <cellStyle name="Nota 4 6" xfId="632"/>
    <cellStyle name="Nota 4 6 2" xfId="2881"/>
    <cellStyle name="Nota 4 6 2 2" xfId="5578"/>
    <cellStyle name="Nota 4 6 3" xfId="2882"/>
    <cellStyle name="Nota 4 6 3 2" xfId="5579"/>
    <cellStyle name="Nota 4 6 4" xfId="2883"/>
    <cellStyle name="Nota 4 6 4 2" xfId="5580"/>
    <cellStyle name="Nota 4 6 5" xfId="3335"/>
    <cellStyle name="Nota 4 7" xfId="853"/>
    <cellStyle name="Nota 4 7 2" xfId="2884"/>
    <cellStyle name="Nota 4 7 2 2" xfId="5581"/>
    <cellStyle name="Nota 4 7 3" xfId="2885"/>
    <cellStyle name="Nota 4 7 3 2" xfId="5582"/>
    <cellStyle name="Nota 4 7 4" xfId="2886"/>
    <cellStyle name="Nota 4 7 4 2" xfId="5583"/>
    <cellStyle name="Nota 4 7 5" xfId="3556"/>
    <cellStyle name="Nota 4 8" xfId="2887"/>
    <cellStyle name="Nota 4 8 2" xfId="5584"/>
    <cellStyle name="Nota 4 9" xfId="2888"/>
    <cellStyle name="Nota 4 9 2" xfId="5585"/>
    <cellStyle name="Nota 5" xfId="192"/>
    <cellStyle name="Nota 6" xfId="215"/>
    <cellStyle name="Nota 7" xfId="235"/>
    <cellStyle name="Nota 8" xfId="3087"/>
    <cellStyle name="Porcentagem" xfId="45" builtinId="5"/>
    <cellStyle name="Porcentagem 2" xfId="174"/>
    <cellStyle name="Porcentagem 2 10" xfId="2890"/>
    <cellStyle name="Porcentagem 2 2" xfId="2889"/>
    <cellStyle name="Porcentagem 3" xfId="173"/>
    <cellStyle name="Preenchimento" xfId="401"/>
    <cellStyle name="Saída" xfId="35" builtinId="21" customBuiltin="1"/>
    <cellStyle name="Saída 2" xfId="175"/>
    <cellStyle name="Separador de milhares 10" xfId="2891"/>
    <cellStyle name="Separador de milhares 10 2" xfId="3003"/>
    <cellStyle name="Separador de milhares 10 3" xfId="3079"/>
    <cellStyle name="Separador de milhares 10 8" xfId="2892"/>
    <cellStyle name="Separador de milhares 2" xfId="455"/>
    <cellStyle name="Separador de milhares 2 2" xfId="2893"/>
    <cellStyle name="Separador de milhares 2 2 2" xfId="3004"/>
    <cellStyle name="Separador de milhares 2 2 3" xfId="3080"/>
    <cellStyle name="Separador de milhares 2 3" xfId="2894"/>
    <cellStyle name="Separador de milhares 3" xfId="457"/>
    <cellStyle name="Separador de milhares 3 2" xfId="2895"/>
    <cellStyle name="Separador de milhares 3 2 2" xfId="3005"/>
    <cellStyle name="Separador de milhares 3 2 3" xfId="3081"/>
    <cellStyle name="Separador de milhares 4" xfId="2896"/>
    <cellStyle name="Separador de milhares 4 2" xfId="3006"/>
    <cellStyle name="Separador de milhares 4 3" xfId="3082"/>
    <cellStyle name="serviço" xfId="385"/>
    <cellStyle name="serviço ref" xfId="2897"/>
    <cellStyle name="Texto de Aviso" xfId="36" builtinId="11" customBuiltin="1"/>
    <cellStyle name="Texto de Aviso 2" xfId="176"/>
    <cellStyle name="Texto Explicativo" xfId="37" builtinId="53" customBuiltin="1"/>
    <cellStyle name="Texto Explicativo 2" xfId="177"/>
    <cellStyle name="Título" xfId="38" builtinId="15" customBuiltin="1"/>
    <cellStyle name="Título 1" xfId="39" builtinId="16" customBuiltin="1"/>
    <cellStyle name="Título 1 2" xfId="178"/>
    <cellStyle name="Título 2" xfId="40" builtinId="17" customBuiltin="1"/>
    <cellStyle name="Título 2 2" xfId="179"/>
    <cellStyle name="Título 3" xfId="41" builtinId="18" customBuiltin="1"/>
    <cellStyle name="Título 3 2" xfId="180"/>
    <cellStyle name="Título 4" xfId="42" builtinId="19" customBuiltin="1"/>
    <cellStyle name="Título 4 2" xfId="181"/>
    <cellStyle name="Título 5" xfId="48"/>
    <cellStyle name="Título 5 2" xfId="182"/>
    <cellStyle name="Título 5 3" xfId="393"/>
    <cellStyle name="Total" xfId="43" builtinId="25" customBuiltin="1"/>
    <cellStyle name="Total 2" xfId="183"/>
    <cellStyle name="Vírgula" xfId="44" builtinId="3"/>
    <cellStyle name="Vírgula 2" xfId="185"/>
    <cellStyle name="Vírgula 2 2" xfId="384"/>
    <cellStyle name="Vírgula 2 2 2" xfId="2898"/>
    <cellStyle name="Vírgula 2 2 2 2" xfId="3007"/>
    <cellStyle name="Vírgula 2 2 2 3" xfId="3083"/>
    <cellStyle name="Vírgula 2 2 3" xfId="2968"/>
    <cellStyle name="Vírgula 2 2 4" xfId="3075"/>
    <cellStyle name="Vírgula 2 3" xfId="456"/>
    <cellStyle name="Vírgula 2 3 2" xfId="2975"/>
    <cellStyle name="Vírgula 2 3 3" xfId="3077"/>
    <cellStyle name="Vírgula 2 4" xfId="461"/>
    <cellStyle name="Vírgula 2 4 2" xfId="2976"/>
    <cellStyle name="Vírgula 2 4 3" xfId="3078"/>
    <cellStyle name="Vírgula 2 5" xfId="2899"/>
    <cellStyle name="Vírgula 2 5 2" xfId="3008"/>
    <cellStyle name="Vírgula 2 5 3" xfId="3084"/>
    <cellStyle name="Vírgula 2 6" xfId="2973"/>
    <cellStyle name="Vírgula 2 7" xfId="3076"/>
    <cellStyle name="Vírgula 2 8" xfId="402"/>
    <cellStyle name="Vírgula 3" xfId="184"/>
    <cellStyle name="Vírgula 3 10" xfId="2900"/>
    <cellStyle name="Vírgula 3 10 2" xfId="3009"/>
    <cellStyle name="Vírgula 3 10 2 2" xfId="5680"/>
    <cellStyle name="Vírgula 3 10 3" xfId="5586"/>
    <cellStyle name="Vírgula 3 11" xfId="2901"/>
    <cellStyle name="Vírgula 3 11 2" xfId="3010"/>
    <cellStyle name="Vírgula 3 11 2 2" xfId="5681"/>
    <cellStyle name="Vírgula 3 11 3" xfId="5587"/>
    <cellStyle name="Vírgula 3 12" xfId="2902"/>
    <cellStyle name="Vírgula 3 12 2" xfId="3011"/>
    <cellStyle name="Vírgula 3 12 2 2" xfId="5682"/>
    <cellStyle name="Vírgula 3 12 3" xfId="5588"/>
    <cellStyle name="Vírgula 3 13" xfId="2971"/>
    <cellStyle name="Vírgula 3 13 2" xfId="5654"/>
    <cellStyle name="Vírgula 3 14" xfId="390"/>
    <cellStyle name="Vírgula 3 15" xfId="3109"/>
    <cellStyle name="Vírgula 3 2" xfId="495"/>
    <cellStyle name="Vírgula 3 2 2" xfId="591"/>
    <cellStyle name="Vírgula 3 2 2 2" xfId="812"/>
    <cellStyle name="Vírgula 3 2 2 2 2" xfId="2903"/>
    <cellStyle name="Vírgula 3 2 2 2 2 2" xfId="3012"/>
    <cellStyle name="Vírgula 3 2 2 2 2 2 2" xfId="5683"/>
    <cellStyle name="Vírgula 3 2 2 2 2 3" xfId="5589"/>
    <cellStyle name="Vírgula 3 2 2 2 3" xfId="2904"/>
    <cellStyle name="Vírgula 3 2 2 2 3 2" xfId="3013"/>
    <cellStyle name="Vírgula 3 2 2 2 3 2 2" xfId="5684"/>
    <cellStyle name="Vírgula 3 2 2 2 3 3" xfId="5590"/>
    <cellStyle name="Vírgula 3 2 2 2 4" xfId="2905"/>
    <cellStyle name="Vírgula 3 2 2 2 4 2" xfId="3014"/>
    <cellStyle name="Vírgula 3 2 2 2 4 2 2" xfId="5685"/>
    <cellStyle name="Vírgula 3 2 2 2 4 3" xfId="5591"/>
    <cellStyle name="Vírgula 3 2 2 2 5" xfId="2988"/>
    <cellStyle name="Vírgula 3 2 2 2 5 2" xfId="5666"/>
    <cellStyle name="Vírgula 3 2 2 2 6" xfId="3515"/>
    <cellStyle name="Vírgula 3 2 2 3" xfId="1033"/>
    <cellStyle name="Vírgula 3 2 2 3 2" xfId="2906"/>
    <cellStyle name="Vírgula 3 2 2 3 2 2" xfId="3015"/>
    <cellStyle name="Vírgula 3 2 2 3 2 2 2" xfId="5686"/>
    <cellStyle name="Vírgula 3 2 2 3 2 3" xfId="5592"/>
    <cellStyle name="Vírgula 3 2 2 3 3" xfId="2907"/>
    <cellStyle name="Vírgula 3 2 2 3 3 2" xfId="3016"/>
    <cellStyle name="Vírgula 3 2 2 3 3 2 2" xfId="5687"/>
    <cellStyle name="Vírgula 3 2 2 3 3 3" xfId="5593"/>
    <cellStyle name="Vírgula 3 2 2 3 4" xfId="2995"/>
    <cellStyle name="Vírgula 3 2 2 3 4 2" xfId="5673"/>
    <cellStyle name="Vírgula 3 2 2 3 5" xfId="3736"/>
    <cellStyle name="Vírgula 3 2 2 4" xfId="2908"/>
    <cellStyle name="Vírgula 3 2 2 4 2" xfId="3017"/>
    <cellStyle name="Vírgula 3 2 2 4 2 2" xfId="5688"/>
    <cellStyle name="Vírgula 3 2 2 4 3" xfId="5594"/>
    <cellStyle name="Vírgula 3 2 2 5" xfId="2909"/>
    <cellStyle name="Vírgula 3 2 2 5 2" xfId="3018"/>
    <cellStyle name="Vírgula 3 2 2 5 2 2" xfId="5689"/>
    <cellStyle name="Vírgula 3 2 2 5 3" xfId="5595"/>
    <cellStyle name="Vírgula 3 2 2 6" xfId="2910"/>
    <cellStyle name="Vírgula 3 2 2 6 2" xfId="3019"/>
    <cellStyle name="Vírgula 3 2 2 6 2 2" xfId="5690"/>
    <cellStyle name="Vírgula 3 2 2 6 3" xfId="5596"/>
    <cellStyle name="Vírgula 3 2 2 7" xfId="2981"/>
    <cellStyle name="Vírgula 3 2 2 7 2" xfId="5659"/>
    <cellStyle name="Vírgula 3 2 2 8" xfId="3294"/>
    <cellStyle name="Vírgula 3 2 3" xfId="717"/>
    <cellStyle name="Vírgula 3 2 3 2" xfId="2911"/>
    <cellStyle name="Vírgula 3 2 3 2 2" xfId="3020"/>
    <cellStyle name="Vírgula 3 2 3 2 2 2" xfId="5691"/>
    <cellStyle name="Vírgula 3 2 3 2 3" xfId="5597"/>
    <cellStyle name="Vírgula 3 2 3 3" xfId="2912"/>
    <cellStyle name="Vírgula 3 2 3 3 2" xfId="3021"/>
    <cellStyle name="Vírgula 3 2 3 3 2 2" xfId="5692"/>
    <cellStyle name="Vírgula 3 2 3 3 3" xfId="5598"/>
    <cellStyle name="Vírgula 3 2 3 4" xfId="2913"/>
    <cellStyle name="Vírgula 3 2 3 4 2" xfId="3022"/>
    <cellStyle name="Vírgula 3 2 3 4 2 2" xfId="5693"/>
    <cellStyle name="Vírgula 3 2 3 4 3" xfId="5599"/>
    <cellStyle name="Vírgula 3 2 3 5" xfId="2985"/>
    <cellStyle name="Vírgula 3 2 3 5 2" xfId="5663"/>
    <cellStyle name="Vírgula 3 2 3 6" xfId="3420"/>
    <cellStyle name="Vírgula 3 2 4" xfId="938"/>
    <cellStyle name="Vírgula 3 2 4 2" xfId="2914"/>
    <cellStyle name="Vírgula 3 2 4 2 2" xfId="3023"/>
    <cellStyle name="Vírgula 3 2 4 2 2 2" xfId="5694"/>
    <cellStyle name="Vírgula 3 2 4 2 3" xfId="5600"/>
    <cellStyle name="Vírgula 3 2 4 3" xfId="2915"/>
    <cellStyle name="Vírgula 3 2 4 3 2" xfId="3024"/>
    <cellStyle name="Vírgula 3 2 4 3 2 2" xfId="5695"/>
    <cellStyle name="Vírgula 3 2 4 3 3" xfId="5601"/>
    <cellStyle name="Vírgula 3 2 4 4" xfId="2916"/>
    <cellStyle name="Vírgula 3 2 4 4 2" xfId="3025"/>
    <cellStyle name="Vírgula 3 2 4 4 2 2" xfId="5696"/>
    <cellStyle name="Vírgula 3 2 4 4 3" xfId="5602"/>
    <cellStyle name="Vírgula 3 2 4 5" xfId="2992"/>
    <cellStyle name="Vírgula 3 2 4 5 2" xfId="5670"/>
    <cellStyle name="Vírgula 3 2 4 6" xfId="3641"/>
    <cellStyle name="Vírgula 3 2 5" xfId="2917"/>
    <cellStyle name="Vírgula 3 2 5 2" xfId="3026"/>
    <cellStyle name="Vírgula 3 2 5 2 2" xfId="5697"/>
    <cellStyle name="Vírgula 3 2 5 3" xfId="5603"/>
    <cellStyle name="Vírgula 3 2 6" xfId="2918"/>
    <cellStyle name="Vírgula 3 2 6 2" xfId="3027"/>
    <cellStyle name="Vírgula 3 2 6 2 2" xfId="5698"/>
    <cellStyle name="Vírgula 3 2 6 3" xfId="5604"/>
    <cellStyle name="Vírgula 3 2 7" xfId="2919"/>
    <cellStyle name="Vírgula 3 2 7 2" xfId="3028"/>
    <cellStyle name="Vírgula 3 2 7 2 2" xfId="5699"/>
    <cellStyle name="Vírgula 3 2 7 3" xfId="5605"/>
    <cellStyle name="Vírgula 3 2 8" xfId="2977"/>
    <cellStyle name="Vírgula 3 2 8 2" xfId="5656"/>
    <cellStyle name="Vírgula 3 2 9" xfId="3199"/>
    <cellStyle name="Vírgula 3 3" xfId="518"/>
    <cellStyle name="Vírgula 3 3 2" xfId="614"/>
    <cellStyle name="Vírgula 3 3 2 2" xfId="835"/>
    <cellStyle name="Vírgula 3 3 2 2 2" xfId="2920"/>
    <cellStyle name="Vírgula 3 3 2 2 2 2" xfId="3029"/>
    <cellStyle name="Vírgula 3 3 2 2 2 2 2" xfId="5700"/>
    <cellStyle name="Vírgula 3 3 2 2 2 3" xfId="5606"/>
    <cellStyle name="Vírgula 3 3 2 2 3" xfId="2921"/>
    <cellStyle name="Vírgula 3 3 2 2 3 2" xfId="3030"/>
    <cellStyle name="Vírgula 3 3 2 2 3 2 2" xfId="5701"/>
    <cellStyle name="Vírgula 3 3 2 2 3 3" xfId="5607"/>
    <cellStyle name="Vírgula 3 3 2 2 4" xfId="2922"/>
    <cellStyle name="Vírgula 3 3 2 2 4 2" xfId="3031"/>
    <cellStyle name="Vírgula 3 3 2 2 4 2 2" xfId="5702"/>
    <cellStyle name="Vírgula 3 3 2 2 4 3" xfId="5608"/>
    <cellStyle name="Vírgula 3 3 2 2 5" xfId="2989"/>
    <cellStyle name="Vírgula 3 3 2 2 5 2" xfId="5667"/>
    <cellStyle name="Vírgula 3 3 2 2 6" xfId="3538"/>
    <cellStyle name="Vírgula 3 3 2 3" xfId="1056"/>
    <cellStyle name="Vírgula 3 3 2 3 2" xfId="2923"/>
    <cellStyle name="Vírgula 3 3 2 3 2 2" xfId="3032"/>
    <cellStyle name="Vírgula 3 3 2 3 2 2 2" xfId="5703"/>
    <cellStyle name="Vírgula 3 3 2 3 2 3" xfId="5609"/>
    <cellStyle name="Vírgula 3 3 2 3 3" xfId="2924"/>
    <cellStyle name="Vírgula 3 3 2 3 3 2" xfId="3033"/>
    <cellStyle name="Vírgula 3 3 2 3 3 2 2" xfId="5704"/>
    <cellStyle name="Vírgula 3 3 2 3 3 3" xfId="5610"/>
    <cellStyle name="Vírgula 3 3 2 3 4" xfId="2996"/>
    <cellStyle name="Vírgula 3 3 2 3 4 2" xfId="5674"/>
    <cellStyle name="Vírgula 3 3 2 3 5" xfId="3759"/>
    <cellStyle name="Vírgula 3 3 2 4" xfId="2925"/>
    <cellStyle name="Vírgula 3 3 2 4 2" xfId="3034"/>
    <cellStyle name="Vírgula 3 3 2 4 2 2" xfId="5705"/>
    <cellStyle name="Vírgula 3 3 2 4 3" xfId="5611"/>
    <cellStyle name="Vírgula 3 3 2 5" xfId="2926"/>
    <cellStyle name="Vírgula 3 3 2 5 2" xfId="3035"/>
    <cellStyle name="Vírgula 3 3 2 5 2 2" xfId="5706"/>
    <cellStyle name="Vírgula 3 3 2 5 3" xfId="5612"/>
    <cellStyle name="Vírgula 3 3 2 6" xfId="2927"/>
    <cellStyle name="Vírgula 3 3 2 6 2" xfId="3036"/>
    <cellStyle name="Vírgula 3 3 2 6 2 2" xfId="5707"/>
    <cellStyle name="Vírgula 3 3 2 6 3" xfId="5613"/>
    <cellStyle name="Vírgula 3 3 2 7" xfId="2982"/>
    <cellStyle name="Vírgula 3 3 2 7 2" xfId="5660"/>
    <cellStyle name="Vírgula 3 3 2 8" xfId="3317"/>
    <cellStyle name="Vírgula 3 3 3" xfId="740"/>
    <cellStyle name="Vírgula 3 3 3 2" xfId="2928"/>
    <cellStyle name="Vírgula 3 3 3 2 2" xfId="3037"/>
    <cellStyle name="Vírgula 3 3 3 2 2 2" xfId="5708"/>
    <cellStyle name="Vírgula 3 3 3 2 3" xfId="5614"/>
    <cellStyle name="Vírgula 3 3 3 3" xfId="2929"/>
    <cellStyle name="Vírgula 3 3 3 3 2" xfId="3038"/>
    <cellStyle name="Vírgula 3 3 3 3 2 2" xfId="5709"/>
    <cellStyle name="Vírgula 3 3 3 3 3" xfId="5615"/>
    <cellStyle name="Vírgula 3 3 3 4" xfId="2930"/>
    <cellStyle name="Vírgula 3 3 3 4 2" xfId="3039"/>
    <cellStyle name="Vírgula 3 3 3 4 2 2" xfId="5710"/>
    <cellStyle name="Vírgula 3 3 3 4 3" xfId="5616"/>
    <cellStyle name="Vírgula 3 3 3 5" xfId="2986"/>
    <cellStyle name="Vírgula 3 3 3 5 2" xfId="5664"/>
    <cellStyle name="Vírgula 3 3 3 6" xfId="3443"/>
    <cellStyle name="Vírgula 3 3 4" xfId="961"/>
    <cellStyle name="Vírgula 3 3 4 2" xfId="2931"/>
    <cellStyle name="Vírgula 3 3 4 2 2" xfId="3040"/>
    <cellStyle name="Vírgula 3 3 4 2 2 2" xfId="5711"/>
    <cellStyle name="Vírgula 3 3 4 2 3" xfId="5617"/>
    <cellStyle name="Vírgula 3 3 4 3" xfId="2932"/>
    <cellStyle name="Vírgula 3 3 4 3 2" xfId="3041"/>
    <cellStyle name="Vírgula 3 3 4 3 2 2" xfId="5712"/>
    <cellStyle name="Vírgula 3 3 4 3 3" xfId="5618"/>
    <cellStyle name="Vírgula 3 3 4 4" xfId="2933"/>
    <cellStyle name="Vírgula 3 3 4 4 2" xfId="3042"/>
    <cellStyle name="Vírgula 3 3 4 4 2 2" xfId="5713"/>
    <cellStyle name="Vírgula 3 3 4 4 3" xfId="5619"/>
    <cellStyle name="Vírgula 3 3 4 5" xfId="2993"/>
    <cellStyle name="Vírgula 3 3 4 5 2" xfId="5671"/>
    <cellStyle name="Vírgula 3 3 4 6" xfId="3664"/>
    <cellStyle name="Vírgula 3 3 5" xfId="2934"/>
    <cellStyle name="Vírgula 3 3 5 2" xfId="3043"/>
    <cellStyle name="Vírgula 3 3 5 2 2" xfId="5714"/>
    <cellStyle name="Vírgula 3 3 5 3" xfId="5620"/>
    <cellStyle name="Vírgula 3 3 6" xfId="2935"/>
    <cellStyle name="Vírgula 3 3 6 2" xfId="3044"/>
    <cellStyle name="Vírgula 3 3 6 2 2" xfId="5715"/>
    <cellStyle name="Vírgula 3 3 6 3" xfId="5621"/>
    <cellStyle name="Vírgula 3 3 7" xfId="2936"/>
    <cellStyle name="Vírgula 3 3 7 2" xfId="3045"/>
    <cellStyle name="Vírgula 3 3 7 2 2" xfId="5716"/>
    <cellStyle name="Vírgula 3 3 7 3" xfId="5622"/>
    <cellStyle name="Vírgula 3 3 8" xfId="2978"/>
    <cellStyle name="Vírgula 3 3 8 2" xfId="5657"/>
    <cellStyle name="Vírgula 3 3 9" xfId="3222"/>
    <cellStyle name="Vírgula 3 4" xfId="453"/>
    <cellStyle name="Vírgula 3 4 2" xfId="678"/>
    <cellStyle name="Vírgula 3 4 2 2" xfId="2937"/>
    <cellStyle name="Vírgula 3 4 2 2 2" xfId="3046"/>
    <cellStyle name="Vírgula 3 4 2 2 2 2" xfId="5717"/>
    <cellStyle name="Vírgula 3 4 2 2 3" xfId="5623"/>
    <cellStyle name="Vírgula 3 4 2 3" xfId="2938"/>
    <cellStyle name="Vírgula 3 4 2 3 2" xfId="3047"/>
    <cellStyle name="Vírgula 3 4 2 3 2 2" xfId="5718"/>
    <cellStyle name="Vírgula 3 4 2 3 3" xfId="5624"/>
    <cellStyle name="Vírgula 3 4 2 4" xfId="2939"/>
    <cellStyle name="Vírgula 3 4 2 4 2" xfId="3048"/>
    <cellStyle name="Vírgula 3 4 2 4 2 2" xfId="5719"/>
    <cellStyle name="Vírgula 3 4 2 4 3" xfId="5625"/>
    <cellStyle name="Vírgula 3 4 2 5" xfId="2984"/>
    <cellStyle name="Vírgula 3 4 2 5 2" xfId="5662"/>
    <cellStyle name="Vírgula 3 4 2 6" xfId="3381"/>
    <cellStyle name="Vírgula 3 4 3" xfId="899"/>
    <cellStyle name="Vírgula 3 4 3 2" xfId="2940"/>
    <cellStyle name="Vírgula 3 4 3 2 2" xfId="3049"/>
    <cellStyle name="Vírgula 3 4 3 2 2 2" xfId="5720"/>
    <cellStyle name="Vírgula 3 4 3 2 3" xfId="5626"/>
    <cellStyle name="Vírgula 3 4 3 3" xfId="2941"/>
    <cellStyle name="Vírgula 3 4 3 3 2" xfId="3050"/>
    <cellStyle name="Vírgula 3 4 3 3 2 2" xfId="5721"/>
    <cellStyle name="Vírgula 3 4 3 3 3" xfId="5627"/>
    <cellStyle name="Vírgula 3 4 3 4" xfId="2991"/>
    <cellStyle name="Vírgula 3 4 3 4 2" xfId="5669"/>
    <cellStyle name="Vírgula 3 4 3 5" xfId="3602"/>
    <cellStyle name="Vírgula 3 4 4" xfId="2942"/>
    <cellStyle name="Vírgula 3 4 4 2" xfId="3051"/>
    <cellStyle name="Vírgula 3 4 4 2 2" xfId="5722"/>
    <cellStyle name="Vírgula 3 4 4 3" xfId="5628"/>
    <cellStyle name="Vírgula 3 4 5" xfId="2943"/>
    <cellStyle name="Vírgula 3 4 5 2" xfId="3052"/>
    <cellStyle name="Vírgula 3 4 5 2 2" xfId="5723"/>
    <cellStyle name="Vírgula 3 4 5 3" xfId="5629"/>
    <cellStyle name="Vírgula 3 4 6" xfId="2944"/>
    <cellStyle name="Vírgula 3 4 6 2" xfId="3053"/>
    <cellStyle name="Vírgula 3 4 6 2 2" xfId="5724"/>
    <cellStyle name="Vírgula 3 4 6 3" xfId="5630"/>
    <cellStyle name="Vírgula 3 4 7" xfId="2974"/>
    <cellStyle name="Vírgula 3 4 7 2" xfId="5655"/>
    <cellStyle name="Vírgula 3 4 8" xfId="3160"/>
    <cellStyle name="Vírgula 3 5" xfId="551"/>
    <cellStyle name="Vírgula 3 5 2" xfId="772"/>
    <cellStyle name="Vírgula 3 5 2 2" xfId="2945"/>
    <cellStyle name="Vírgula 3 5 2 2 2" xfId="3054"/>
    <cellStyle name="Vírgula 3 5 2 2 2 2" xfId="5725"/>
    <cellStyle name="Vírgula 3 5 2 2 3" xfId="5631"/>
    <cellStyle name="Vírgula 3 5 2 3" xfId="2946"/>
    <cellStyle name="Vírgula 3 5 2 3 2" xfId="3055"/>
    <cellStyle name="Vírgula 3 5 2 3 2 2" xfId="5726"/>
    <cellStyle name="Vírgula 3 5 2 3 3" xfId="5632"/>
    <cellStyle name="Vírgula 3 5 2 4" xfId="2947"/>
    <cellStyle name="Vírgula 3 5 2 4 2" xfId="3056"/>
    <cellStyle name="Vírgula 3 5 2 4 2 2" xfId="5727"/>
    <cellStyle name="Vírgula 3 5 2 4 3" xfId="5633"/>
    <cellStyle name="Vírgula 3 5 2 5" xfId="2987"/>
    <cellStyle name="Vírgula 3 5 2 5 2" xfId="5665"/>
    <cellStyle name="Vírgula 3 5 2 6" xfId="3475"/>
    <cellStyle name="Vírgula 3 5 3" xfId="993"/>
    <cellStyle name="Vírgula 3 5 3 2" xfId="2948"/>
    <cellStyle name="Vírgula 3 5 3 2 2" xfId="3057"/>
    <cellStyle name="Vírgula 3 5 3 2 2 2" xfId="5728"/>
    <cellStyle name="Vírgula 3 5 3 2 3" xfId="5634"/>
    <cellStyle name="Vírgula 3 5 3 3" xfId="2949"/>
    <cellStyle name="Vírgula 3 5 3 3 2" xfId="3058"/>
    <cellStyle name="Vírgula 3 5 3 3 2 2" xfId="5729"/>
    <cellStyle name="Vírgula 3 5 3 3 3" xfId="5635"/>
    <cellStyle name="Vírgula 3 5 3 4" xfId="2994"/>
    <cellStyle name="Vírgula 3 5 3 4 2" xfId="5672"/>
    <cellStyle name="Vírgula 3 5 3 5" xfId="3696"/>
    <cellStyle name="Vírgula 3 5 4" xfId="2950"/>
    <cellStyle name="Vírgula 3 5 4 2" xfId="3059"/>
    <cellStyle name="Vírgula 3 5 4 2 2" xfId="5730"/>
    <cellStyle name="Vírgula 3 5 4 3" xfId="5636"/>
    <cellStyle name="Vírgula 3 5 5" xfId="2951"/>
    <cellStyle name="Vírgula 3 5 5 2" xfId="3060"/>
    <cellStyle name="Vírgula 3 5 5 2 2" xfId="5731"/>
    <cellStyle name="Vírgula 3 5 5 3" xfId="5637"/>
    <cellStyle name="Vírgula 3 5 6" xfId="2952"/>
    <cellStyle name="Vírgula 3 5 6 2" xfId="3061"/>
    <cellStyle name="Vírgula 3 5 6 2 2" xfId="5732"/>
    <cellStyle name="Vírgula 3 5 6 3" xfId="5638"/>
    <cellStyle name="Vírgula 3 5 7" xfId="2980"/>
    <cellStyle name="Vírgula 3 5 7 2" xfId="5658"/>
    <cellStyle name="Vírgula 3 5 8" xfId="3254"/>
    <cellStyle name="Vírgula 3 6" xfId="646"/>
    <cellStyle name="Vírgula 3 6 2" xfId="2953"/>
    <cellStyle name="Vírgula 3 6 2 2" xfId="3062"/>
    <cellStyle name="Vírgula 3 6 2 2 2" xfId="5733"/>
    <cellStyle name="Vírgula 3 6 2 3" xfId="5639"/>
    <cellStyle name="Vírgula 3 6 3" xfId="2954"/>
    <cellStyle name="Vírgula 3 6 3 2" xfId="3063"/>
    <cellStyle name="Vírgula 3 6 3 2 2" xfId="5734"/>
    <cellStyle name="Vírgula 3 6 3 3" xfId="5640"/>
    <cellStyle name="Vírgula 3 6 4" xfId="2955"/>
    <cellStyle name="Vírgula 3 6 4 2" xfId="3064"/>
    <cellStyle name="Vírgula 3 6 4 2 2" xfId="5735"/>
    <cellStyle name="Vírgula 3 6 4 3" xfId="5641"/>
    <cellStyle name="Vírgula 3 6 5" xfId="2983"/>
    <cellStyle name="Vírgula 3 6 5 2" xfId="5661"/>
    <cellStyle name="Vírgula 3 6 6" xfId="3349"/>
    <cellStyle name="Vírgula 3 7" xfId="867"/>
    <cellStyle name="Vírgula 3 7 2" xfId="1066"/>
    <cellStyle name="Vírgula 3 7 2 2" xfId="392"/>
    <cellStyle name="Vírgula 3 7 3" xfId="2956"/>
    <cellStyle name="Vírgula 3 7 3 2" xfId="3065"/>
    <cellStyle name="Vírgula 3 7 3 2 2" xfId="5736"/>
    <cellStyle name="Vírgula 3 7 3 3" xfId="5642"/>
    <cellStyle name="Vírgula 3 7 4" xfId="2957"/>
    <cellStyle name="Vírgula 3 7 4 2" xfId="3066"/>
    <cellStyle name="Vírgula 3 7 4 2 2" xfId="5737"/>
    <cellStyle name="Vírgula 3 7 4 3" xfId="5643"/>
    <cellStyle name="Vírgula 3 7 5" xfId="2990"/>
    <cellStyle name="Vírgula 3 7 5 2" xfId="5668"/>
    <cellStyle name="Vírgula 3 7 6" xfId="3570"/>
    <cellStyle name="Vírgula 3 8" xfId="1057"/>
    <cellStyle name="Vírgula 3 8 2" xfId="1062"/>
    <cellStyle name="Vírgula 3 8 2 2" xfId="1063"/>
    <cellStyle name="Vírgula 3 8 2 2 2" xfId="1064"/>
    <cellStyle name="Vírgula 3 8 2 2 2 2" xfId="3001"/>
    <cellStyle name="Vírgula 3 8 2 2 2 2 2" xfId="5679"/>
    <cellStyle name="Vírgula 3 8 2 2 2 3" xfId="3767"/>
    <cellStyle name="Vírgula 3 8 2 2 3" xfId="2958"/>
    <cellStyle name="Vírgula 3 8 2 2 3 2" xfId="3067"/>
    <cellStyle name="Vírgula 3 8 2 2 3 2 2" xfId="5738"/>
    <cellStyle name="Vírgula 3 8 2 2 3 3" xfId="5644"/>
    <cellStyle name="Vírgula 3 8 2 2 4" xfId="3000"/>
    <cellStyle name="Vírgula 3 8 2 2 4 2" xfId="5678"/>
    <cellStyle name="Vírgula 3 8 2 2 5" xfId="3766"/>
    <cellStyle name="Vírgula 3 8 2 3" xfId="2959"/>
    <cellStyle name="Vírgula 3 8 2 3 2" xfId="3068"/>
    <cellStyle name="Vírgula 3 8 2 3 2 2" xfId="5739"/>
    <cellStyle name="Vírgula 3 8 2 3 3" xfId="5645"/>
    <cellStyle name="Vírgula 3 8 2 4" xfId="2960"/>
    <cellStyle name="Vírgula 3 8 2 4 2" xfId="3069"/>
    <cellStyle name="Vírgula 3 8 2 4 2 2" xfId="5740"/>
    <cellStyle name="Vírgula 3 8 2 4 3" xfId="5646"/>
    <cellStyle name="Vírgula 3 8 2 5" xfId="2999"/>
    <cellStyle name="Vírgula 3 8 2 5 2" xfId="5677"/>
    <cellStyle name="Vírgula 3 8 2 6" xfId="3765"/>
    <cellStyle name="Vírgula 3 8 3" xfId="2961"/>
    <cellStyle name="Vírgula 3 8 3 2" xfId="3070"/>
    <cellStyle name="Vírgula 3 8 3 2 2" xfId="5741"/>
    <cellStyle name="Vírgula 3 8 3 3" xfId="5647"/>
    <cellStyle name="Vírgula 3 8 4" xfId="2962"/>
    <cellStyle name="Vírgula 3 8 4 2" xfId="3071"/>
    <cellStyle name="Vírgula 3 8 4 2 2" xfId="5742"/>
    <cellStyle name="Vírgula 3 8 4 3" xfId="5648"/>
    <cellStyle name="Vírgula 3 8 5" xfId="2997"/>
    <cellStyle name="Vírgula 3 8 5 2" xfId="5675"/>
    <cellStyle name="Vírgula 3 8 6" xfId="3760"/>
    <cellStyle name="Vírgula 3 9" xfId="1061"/>
    <cellStyle name="Vírgula 3 9 2" xfId="2963"/>
    <cellStyle name="Vírgula 3 9 2 2" xfId="3072"/>
    <cellStyle name="Vírgula 3 9 2 2 2" xfId="5743"/>
    <cellStyle name="Vírgula 3 9 2 3" xfId="5649"/>
    <cellStyle name="Vírgula 3 9 3" xfId="2964"/>
    <cellStyle name="Vírgula 3 9 3 2" xfId="3073"/>
    <cellStyle name="Vírgula 3 9 3 2 2" xfId="5744"/>
    <cellStyle name="Vírgula 3 9 3 3" xfId="5650"/>
    <cellStyle name="Vírgula 3 9 4" xfId="2998"/>
    <cellStyle name="Vírgula 3 9 4 2" xfId="5676"/>
    <cellStyle name="Vírgula 3 9 5" xfId="3764"/>
    <cellStyle name="Vírgula 4" xfId="191"/>
    <cellStyle name="Vírgula 4 2" xfId="2965"/>
    <cellStyle name="Vírgula 4 3" xfId="386"/>
    <cellStyle name="Vírgula 5" xfId="2966"/>
    <cellStyle name="Vírgula 5 2" xfId="3074"/>
    <cellStyle name="Vírgula 5 3" xfId="3085"/>
    <cellStyle name="Vírgula 6" xfId="2969"/>
    <cellStyle name="Vírgula 6 2" xfId="5652"/>
    <cellStyle name="Vírgula 7" xfId="388"/>
    <cellStyle name="Vírgula 7 2" xfId="3108"/>
  </cellStyles>
  <dxfs count="84"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592667</xdr:colOff>
      <xdr:row>0</xdr:row>
      <xdr:rowOff>42334</xdr:rowOff>
    </xdr:from>
    <xdr:to>
      <xdr:col>6</xdr:col>
      <xdr:colOff>0</xdr:colOff>
      <xdr:row>5</xdr:row>
      <xdr:rowOff>94887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00" y="42334"/>
          <a:ext cx="4836583" cy="888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38100</xdr:rowOff>
    </xdr:from>
    <xdr:to>
      <xdr:col>5</xdr:col>
      <xdr:colOff>940858</xdr:colOff>
      <xdr:row>0</xdr:row>
      <xdr:rowOff>926736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0" y="38100"/>
          <a:ext cx="4836583" cy="8886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8</xdr:col>
      <xdr:colOff>552449</xdr:colOff>
      <xdr:row>5</xdr:row>
      <xdr:rowOff>104775</xdr:rowOff>
    </xdr:to>
    <xdr:pic>
      <xdr:nvPicPr>
        <xdr:cNvPr id="2" name="Imagem 1" descr="TIMBRE SEVERIANO PROJETOS.p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7150"/>
          <a:ext cx="5581649" cy="8572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20412</xdr:colOff>
      <xdr:row>0</xdr:row>
      <xdr:rowOff>142875</xdr:rowOff>
    </xdr:from>
    <xdr:to>
      <xdr:col>14</xdr:col>
      <xdr:colOff>571500</xdr:colOff>
      <xdr:row>5</xdr:row>
      <xdr:rowOff>149088</xdr:rowOff>
    </xdr:to>
    <xdr:pic>
      <xdr:nvPicPr>
        <xdr:cNvPr id="2" name="Picture 1" descr="TIMBRE SEVERIANO PROJETOS">
          <a:extLst>
            <a:ext uri="{FF2B5EF4-FFF2-40B4-BE49-F238E27FC236}">
              <a16:creationId xmlns="" xmlns:a16="http://schemas.microsoft.com/office/drawing/2014/main" id="{5564E8B0-50B6-49C6-A1E6-CC326E2CF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412" y="142875"/>
          <a:ext cx="9704613" cy="825363"/>
        </a:xfrm>
        <a:prstGeom prst="rect">
          <a:avLst/>
        </a:prstGeom>
        <a:noFill/>
      </xdr:spPr>
    </xdr:pic>
    <xdr:clientData/>
  </xdr:twoCellAnchor>
  <xdr:twoCellAnchor>
    <xdr:from>
      <xdr:col>2</xdr:col>
      <xdr:colOff>34636</xdr:colOff>
      <xdr:row>4</xdr:row>
      <xdr:rowOff>43295</xdr:rowOff>
    </xdr:from>
    <xdr:to>
      <xdr:col>5</xdr:col>
      <xdr:colOff>493568</xdr:colOff>
      <xdr:row>5</xdr:row>
      <xdr:rowOff>69272</xdr:rowOff>
    </xdr:to>
    <xdr:sp macro="" textlink="">
      <xdr:nvSpPr>
        <xdr:cNvPr id="3" name="Retângulo 2"/>
        <xdr:cNvSpPr/>
      </xdr:nvSpPr>
      <xdr:spPr>
        <a:xfrm>
          <a:off x="2008909" y="710045"/>
          <a:ext cx="2303318" cy="1905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3"/>
  <sheetViews>
    <sheetView zoomScale="90" zoomScaleNormal="90" workbookViewId="0">
      <selection activeCell="D12" sqref="D12"/>
    </sheetView>
  </sheetViews>
  <sheetFormatPr defaultRowHeight="12.75"/>
  <cols>
    <col min="1" max="1" width="5.85546875" style="1" customWidth="1"/>
    <col min="2" max="2" width="18.5703125" style="14" customWidth="1"/>
    <col min="3" max="3" width="52" style="3" customWidth="1"/>
    <col min="4" max="4" width="4.85546875" style="2" customWidth="1"/>
    <col min="5" max="5" width="12.140625" style="40" bestFit="1" customWidth="1"/>
    <col min="6" max="6" width="12.140625" style="137" bestFit="1" customWidth="1"/>
    <col min="7" max="7" width="10.28515625" style="4" customWidth="1"/>
    <col min="8" max="8" width="15.5703125" style="51" bestFit="1" customWidth="1"/>
    <col min="9" max="9" width="3" style="51" customWidth="1"/>
    <col min="10" max="10" width="14.28515625" style="51" bestFit="1" customWidth="1"/>
    <col min="11" max="11" width="11" style="51" bestFit="1" customWidth="1"/>
    <col min="12" max="12" width="14.42578125" style="51" customWidth="1"/>
    <col min="13" max="13" width="3.42578125" style="51" customWidth="1"/>
    <col min="14" max="14" width="13.42578125" style="51" customWidth="1"/>
    <col min="15" max="15" width="14.85546875" style="51" bestFit="1" customWidth="1"/>
    <col min="16" max="16" width="13.42578125" style="51" customWidth="1"/>
    <col min="17" max="17" width="3.7109375" style="51" customWidth="1"/>
    <col min="18" max="18" width="15.28515625" style="51" bestFit="1" customWidth="1"/>
    <col min="19" max="19" width="14.42578125" style="51" bestFit="1" customWidth="1"/>
    <col min="20" max="20" width="13.42578125" style="51" customWidth="1"/>
    <col min="21" max="21" width="6.140625" style="2" customWidth="1"/>
    <col min="22" max="22" width="11.140625" style="11" customWidth="1"/>
    <col min="23" max="23" width="12.140625" style="11" customWidth="1"/>
    <col min="24" max="24" width="10.28515625" style="11" bestFit="1" customWidth="1"/>
    <col min="25" max="25" width="13.7109375" style="11" customWidth="1"/>
    <col min="26" max="26" width="10.7109375" style="11" customWidth="1"/>
    <col min="27" max="27" width="12.140625" style="11" bestFit="1" customWidth="1"/>
    <col min="28" max="28" width="13.85546875" style="2" bestFit="1" customWidth="1"/>
    <col min="29" max="29" width="16.7109375" style="2" customWidth="1"/>
    <col min="30" max="30" width="10.85546875" style="2" customWidth="1"/>
    <col min="31" max="31" width="11.85546875" style="2" customWidth="1"/>
    <col min="32" max="32" width="7.42578125" style="2" customWidth="1"/>
    <col min="33" max="16384" width="9.140625" style="2"/>
  </cols>
  <sheetData>
    <row r="1" spans="1:32" ht="12.75" customHeight="1">
      <c r="A1" s="577"/>
      <c r="B1" s="578"/>
      <c r="C1" s="578"/>
      <c r="D1" s="578"/>
      <c r="E1" s="578"/>
      <c r="F1" s="578"/>
      <c r="G1" s="578"/>
      <c r="H1" s="579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45"/>
      <c r="V1" s="260"/>
      <c r="W1" s="261"/>
      <c r="X1" s="261"/>
      <c r="Y1" s="261"/>
      <c r="Z1" s="261"/>
      <c r="AA1" s="262"/>
    </row>
    <row r="2" spans="1:32" ht="12.75" customHeight="1">
      <c r="A2" s="580"/>
      <c r="B2" s="581"/>
      <c r="C2" s="581"/>
      <c r="D2" s="581"/>
      <c r="E2" s="581"/>
      <c r="F2" s="581"/>
      <c r="G2" s="581"/>
      <c r="H2" s="582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1"/>
      <c r="V2" s="626" t="s">
        <v>124</v>
      </c>
      <c r="W2" s="627"/>
      <c r="X2" s="627"/>
      <c r="Y2" s="627"/>
      <c r="Z2" s="627"/>
      <c r="AA2" s="628"/>
      <c r="AB2" s="238"/>
      <c r="AC2" s="238"/>
    </row>
    <row r="3" spans="1:32" ht="12.75" customHeight="1">
      <c r="A3" s="580"/>
      <c r="B3" s="581"/>
      <c r="C3" s="581"/>
      <c r="D3" s="581"/>
      <c r="E3" s="581"/>
      <c r="F3" s="581"/>
      <c r="G3" s="581"/>
      <c r="H3" s="582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1"/>
      <c r="V3" s="263" t="s">
        <v>138</v>
      </c>
      <c r="W3" s="257"/>
      <c r="X3" s="257"/>
      <c r="Y3" s="257"/>
      <c r="Z3" s="257"/>
      <c r="AA3" s="264">
        <f>H74</f>
        <v>37854.580279999995</v>
      </c>
      <c r="AB3" s="11"/>
      <c r="AC3" s="239"/>
    </row>
    <row r="4" spans="1:32" ht="15.75" customHeight="1">
      <c r="A4" s="580"/>
      <c r="B4" s="581"/>
      <c r="C4" s="581"/>
      <c r="D4" s="581"/>
      <c r="E4" s="581"/>
      <c r="F4" s="581"/>
      <c r="G4" s="581"/>
      <c r="H4" s="582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1"/>
      <c r="V4" s="263" t="s">
        <v>125</v>
      </c>
      <c r="W4" s="257"/>
      <c r="X4" s="257"/>
      <c r="Y4" s="257"/>
      <c r="Z4" s="257"/>
      <c r="AA4" s="264">
        <f>W75</f>
        <v>0</v>
      </c>
      <c r="AB4" s="11"/>
      <c r="AC4" s="239"/>
    </row>
    <row r="5" spans="1:32" ht="12.75" customHeight="1">
      <c r="A5" s="580"/>
      <c r="B5" s="581"/>
      <c r="C5" s="581"/>
      <c r="D5" s="581"/>
      <c r="E5" s="581"/>
      <c r="F5" s="581"/>
      <c r="G5" s="581"/>
      <c r="H5" s="582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1"/>
      <c r="V5" s="263" t="s">
        <v>126</v>
      </c>
      <c r="W5" s="257"/>
      <c r="X5" s="257"/>
      <c r="Y5" s="257"/>
      <c r="Z5" s="257"/>
      <c r="AA5" s="264">
        <f>Y75</f>
        <v>0</v>
      </c>
      <c r="AB5" s="11"/>
      <c r="AC5" s="239"/>
    </row>
    <row r="6" spans="1:32" ht="12.75" customHeight="1">
      <c r="A6" s="583"/>
      <c r="B6" s="584"/>
      <c r="C6" s="584"/>
      <c r="D6" s="584"/>
      <c r="E6" s="584"/>
      <c r="F6" s="584"/>
      <c r="G6" s="584"/>
      <c r="H6" s="585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46"/>
      <c r="V6" s="263" t="s">
        <v>127</v>
      </c>
      <c r="W6" s="257"/>
      <c r="X6" s="257"/>
      <c r="Y6" s="257"/>
      <c r="Z6" s="257"/>
      <c r="AA6" s="264"/>
      <c r="AB6" s="11"/>
      <c r="AC6" s="239"/>
    </row>
    <row r="7" spans="1:32" ht="12.75" customHeight="1">
      <c r="A7" s="593" t="s">
        <v>33</v>
      </c>
      <c r="B7" s="594"/>
      <c r="C7" s="594"/>
      <c r="D7" s="153"/>
      <c r="E7" s="589"/>
      <c r="F7" s="589"/>
      <c r="G7" s="589"/>
      <c r="H7" s="590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1"/>
      <c r="V7" s="265" t="s">
        <v>128</v>
      </c>
      <c r="W7" s="258"/>
      <c r="X7" s="258"/>
      <c r="Y7" s="258"/>
      <c r="Z7" s="258"/>
      <c r="AA7" s="266"/>
      <c r="AB7" s="240"/>
      <c r="AC7" s="240"/>
    </row>
    <row r="8" spans="1:32" ht="15.75">
      <c r="A8" s="593" t="s">
        <v>53</v>
      </c>
      <c r="B8" s="594"/>
      <c r="C8" s="594"/>
      <c r="D8" s="151"/>
      <c r="E8" s="589"/>
      <c r="F8" s="589"/>
      <c r="G8" s="589"/>
      <c r="H8" s="590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1"/>
      <c r="V8" s="597">
        <f>AA3-AA4+AA5+AA6</f>
        <v>37854.580279999995</v>
      </c>
      <c r="W8" s="598"/>
      <c r="X8" s="259"/>
      <c r="Y8" s="259"/>
      <c r="Z8" s="259"/>
      <c r="AA8" s="267"/>
      <c r="AB8" s="241"/>
      <c r="AC8" s="241"/>
    </row>
    <row r="9" spans="1:32" ht="36.75" customHeight="1">
      <c r="A9" s="591" t="s">
        <v>262</v>
      </c>
      <c r="B9" s="592"/>
      <c r="C9" s="592"/>
      <c r="D9" s="84"/>
      <c r="E9" s="586" t="s">
        <v>232</v>
      </c>
      <c r="F9" s="587"/>
      <c r="G9" s="587"/>
      <c r="H9" s="588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46"/>
      <c r="V9" s="268"/>
      <c r="W9" s="235"/>
      <c r="X9" s="235"/>
      <c r="Y9" s="235"/>
      <c r="Z9" s="235"/>
      <c r="AA9" s="236"/>
      <c r="AB9" s="4"/>
      <c r="AC9" s="4"/>
    </row>
    <row r="10" spans="1:32" ht="33.75" customHeight="1">
      <c r="A10" s="419" t="s">
        <v>6</v>
      </c>
      <c r="B10" s="143" t="s">
        <v>167</v>
      </c>
      <c r="C10" s="144" t="s">
        <v>1</v>
      </c>
      <c r="D10" s="143" t="s">
        <v>2</v>
      </c>
      <c r="E10" s="143" t="s">
        <v>50</v>
      </c>
      <c r="F10" s="143" t="s">
        <v>51</v>
      </c>
      <c r="G10" s="144" t="s">
        <v>3</v>
      </c>
      <c r="H10" s="420" t="s">
        <v>260</v>
      </c>
      <c r="I10" s="284"/>
      <c r="J10" s="599" t="s">
        <v>115</v>
      </c>
      <c r="K10" s="600"/>
      <c r="L10" s="600"/>
      <c r="M10" s="600"/>
      <c r="N10" s="600"/>
      <c r="O10" s="600"/>
      <c r="P10" s="601"/>
      <c r="Q10" s="215"/>
      <c r="R10" s="215"/>
      <c r="S10" s="215"/>
      <c r="T10" s="215"/>
      <c r="U10" s="11"/>
      <c r="V10" s="272" t="s">
        <v>129</v>
      </c>
      <c r="W10" s="273" t="s">
        <v>130</v>
      </c>
      <c r="X10" s="278" t="s">
        <v>131</v>
      </c>
      <c r="Y10" s="279" t="s">
        <v>132</v>
      </c>
      <c r="Z10" s="280" t="s">
        <v>133</v>
      </c>
      <c r="AA10" s="281" t="s">
        <v>134</v>
      </c>
      <c r="AB10" s="242"/>
      <c r="AC10" s="243"/>
      <c r="AD10" s="159"/>
      <c r="AE10" s="159"/>
      <c r="AF10" s="159"/>
    </row>
    <row r="11" spans="1:32" s="11" customFormat="1">
      <c r="A11" s="421" t="s">
        <v>9</v>
      </c>
      <c r="B11" s="86"/>
      <c r="C11" s="56" t="s">
        <v>54</v>
      </c>
      <c r="D11" s="56"/>
      <c r="E11" s="86"/>
      <c r="F11" s="94"/>
      <c r="G11" s="87"/>
      <c r="H11" s="422"/>
      <c r="I11" s="285"/>
      <c r="J11" s="611" t="s">
        <v>114</v>
      </c>
      <c r="K11" s="611"/>
      <c r="L11" s="621"/>
      <c r="M11" s="176"/>
      <c r="N11" s="622" t="s">
        <v>118</v>
      </c>
      <c r="O11" s="611"/>
      <c r="P11" s="611"/>
      <c r="R11" s="611" t="s">
        <v>123</v>
      </c>
      <c r="S11" s="611"/>
      <c r="T11" s="611"/>
      <c r="V11" s="246"/>
      <c r="W11" s="90"/>
      <c r="X11" s="90"/>
      <c r="Y11" s="90"/>
      <c r="Z11" s="90"/>
      <c r="AA11" s="170"/>
      <c r="AD11" s="595"/>
      <c r="AE11" s="595"/>
      <c r="AF11" s="595"/>
    </row>
    <row r="12" spans="1:32" s="11" customFormat="1">
      <c r="A12" s="423"/>
      <c r="B12" s="42"/>
      <c r="C12" s="46"/>
      <c r="D12" s="46"/>
      <c r="E12" s="42"/>
      <c r="F12" s="135"/>
      <c r="G12" s="88"/>
      <c r="H12" s="424"/>
      <c r="I12" s="285"/>
      <c r="J12" s="177" t="s">
        <v>106</v>
      </c>
      <c r="K12" s="177" t="s">
        <v>116</v>
      </c>
      <c r="L12" s="178" t="s">
        <v>117</v>
      </c>
      <c r="M12" s="179"/>
      <c r="N12" s="178" t="s">
        <v>106</v>
      </c>
      <c r="O12" s="178" t="s">
        <v>116</v>
      </c>
      <c r="P12" s="177" t="s">
        <v>117</v>
      </c>
      <c r="R12" s="178" t="s">
        <v>106</v>
      </c>
      <c r="S12" s="178" t="s">
        <v>116</v>
      </c>
      <c r="T12" s="177" t="s">
        <v>117</v>
      </c>
      <c r="V12" s="246"/>
      <c r="W12" s="90"/>
      <c r="X12" s="90"/>
      <c r="Y12" s="90"/>
      <c r="Z12" s="90"/>
      <c r="AA12" s="170"/>
      <c r="AD12" s="156"/>
      <c r="AE12" s="156"/>
      <c r="AF12" s="156"/>
    </row>
    <row r="13" spans="1:32" s="11" customFormat="1">
      <c r="A13" s="425" t="s">
        <v>7</v>
      </c>
      <c r="B13" s="53"/>
      <c r="C13" s="54" t="s">
        <v>15</v>
      </c>
      <c r="D13" s="53"/>
      <c r="E13" s="53"/>
      <c r="F13" s="53"/>
      <c r="G13" s="53"/>
      <c r="H13" s="426"/>
      <c r="I13" s="286"/>
      <c r="J13" s="608" t="s">
        <v>15</v>
      </c>
      <c r="K13" s="609"/>
      <c r="L13" s="609"/>
      <c r="M13" s="180"/>
      <c r="N13" s="609" t="s">
        <v>15</v>
      </c>
      <c r="O13" s="609"/>
      <c r="P13" s="610"/>
      <c r="R13" s="608" t="s">
        <v>15</v>
      </c>
      <c r="S13" s="609"/>
      <c r="T13" s="610"/>
      <c r="V13" s="638" t="s">
        <v>15</v>
      </c>
      <c r="W13" s="639"/>
      <c r="X13" s="639"/>
      <c r="Y13" s="639"/>
      <c r="Z13" s="639"/>
      <c r="AA13" s="640"/>
      <c r="AD13" s="576"/>
      <c r="AE13" s="576"/>
      <c r="AF13" s="576"/>
    </row>
    <row r="14" spans="1:32" s="11" customFormat="1" ht="36.75" customHeight="1">
      <c r="A14" s="427" t="s">
        <v>16</v>
      </c>
      <c r="B14" s="502" t="s">
        <v>233</v>
      </c>
      <c r="C14" s="372" t="s">
        <v>234</v>
      </c>
      <c r="D14" s="139" t="s">
        <v>10</v>
      </c>
      <c r="E14" s="517">
        <v>313.87</v>
      </c>
      <c r="F14" s="516">
        <f>(E14*26.72)/100+E14</f>
        <v>397.736064</v>
      </c>
      <c r="G14" s="516">
        <v>2.88</v>
      </c>
      <c r="H14" s="518">
        <f>G14*E14</f>
        <v>903.94560000000001</v>
      </c>
      <c r="I14" s="287"/>
      <c r="J14" s="127"/>
      <c r="K14" s="181"/>
      <c r="L14" s="182"/>
      <c r="M14" s="183"/>
      <c r="N14" s="184"/>
      <c r="O14" s="185"/>
      <c r="P14" s="129"/>
      <c r="R14" s="127"/>
      <c r="S14" s="185"/>
      <c r="T14" s="129"/>
      <c r="V14" s="225"/>
      <c r="W14" s="226"/>
      <c r="X14" s="232"/>
      <c r="Y14" s="233"/>
      <c r="Z14" s="229"/>
      <c r="AA14" s="275"/>
      <c r="AB14" s="244"/>
      <c r="AC14" s="244"/>
      <c r="AD14" s="160"/>
      <c r="AE14" s="161"/>
      <c r="AF14" s="162"/>
    </row>
    <row r="15" spans="1:32" s="11" customFormat="1">
      <c r="A15" s="428"/>
      <c r="B15" s="16"/>
      <c r="C15" s="44"/>
      <c r="D15" s="16"/>
      <c r="E15" s="519"/>
      <c r="F15" s="520"/>
      <c r="G15" s="521"/>
      <c r="H15" s="522"/>
      <c r="I15" s="287"/>
      <c r="J15" s="612"/>
      <c r="K15" s="613"/>
      <c r="L15" s="613"/>
      <c r="M15" s="186"/>
      <c r="N15" s="613"/>
      <c r="O15" s="613"/>
      <c r="P15" s="614"/>
      <c r="R15" s="612"/>
      <c r="S15" s="613"/>
      <c r="T15" s="614"/>
      <c r="V15" s="247"/>
      <c r="W15" s="248"/>
      <c r="X15" s="168"/>
      <c r="Y15" s="248"/>
      <c r="Z15" s="157"/>
      <c r="AA15" s="269"/>
      <c r="AB15" s="244"/>
      <c r="AC15" s="244"/>
      <c r="AD15" s="596"/>
      <c r="AE15" s="596"/>
      <c r="AF15" s="596"/>
    </row>
    <row r="16" spans="1:32" s="11" customFormat="1">
      <c r="A16" s="429"/>
      <c r="B16" s="45"/>
      <c r="C16" s="56" t="s">
        <v>30</v>
      </c>
      <c r="D16" s="58"/>
      <c r="E16" s="523"/>
      <c r="F16" s="524"/>
      <c r="G16" s="525"/>
      <c r="H16" s="526">
        <f>SUM(H14:H15)</f>
        <v>903.94560000000001</v>
      </c>
      <c r="I16" s="288"/>
      <c r="J16" s="410" t="s">
        <v>162</v>
      </c>
      <c r="K16" s="411">
        <v>0</v>
      </c>
      <c r="L16" s="412">
        <f>K16/H16</f>
        <v>0</v>
      </c>
      <c r="M16" s="183"/>
      <c r="N16" s="414" t="s">
        <v>162</v>
      </c>
      <c r="O16" s="411">
        <f>O14</f>
        <v>0</v>
      </c>
      <c r="P16" s="413">
        <f>O16/H16</f>
        <v>0</v>
      </c>
      <c r="R16" s="410" t="s">
        <v>162</v>
      </c>
      <c r="S16" s="411">
        <v>0</v>
      </c>
      <c r="T16" s="413">
        <f>S16/H16</f>
        <v>0</v>
      </c>
      <c r="V16" s="635"/>
      <c r="W16" s="636"/>
      <c r="X16" s="636"/>
      <c r="Y16" s="636"/>
      <c r="Z16" s="636"/>
      <c r="AA16" s="637"/>
      <c r="AB16" s="244"/>
      <c r="AC16" s="244"/>
      <c r="AD16" s="163"/>
      <c r="AE16" s="140"/>
      <c r="AF16" s="164"/>
    </row>
    <row r="17" spans="1:32" s="11" customFormat="1">
      <c r="A17" s="423"/>
      <c r="B17" s="42"/>
      <c r="C17" s="46"/>
      <c r="D17" s="42"/>
      <c r="E17" s="527"/>
      <c r="F17" s="520"/>
      <c r="G17" s="528"/>
      <c r="H17" s="529"/>
      <c r="I17" s="289"/>
      <c r="J17" s="612"/>
      <c r="K17" s="613"/>
      <c r="L17" s="613"/>
      <c r="M17" s="186"/>
      <c r="N17" s="613"/>
      <c r="O17" s="613"/>
      <c r="P17" s="614"/>
      <c r="R17" s="612"/>
      <c r="S17" s="613"/>
      <c r="T17" s="614"/>
      <c r="V17" s="247"/>
      <c r="W17" s="248"/>
      <c r="X17" s="168"/>
      <c r="Y17" s="248"/>
      <c r="Z17" s="157"/>
      <c r="AA17" s="269"/>
      <c r="AB17" s="244"/>
      <c r="AC17" s="244"/>
      <c r="AD17" s="596"/>
      <c r="AE17" s="596"/>
      <c r="AF17" s="596"/>
    </row>
    <row r="18" spans="1:32" s="11" customFormat="1">
      <c r="A18" s="430" t="s">
        <v>12</v>
      </c>
      <c r="B18" s="53"/>
      <c r="C18" s="54" t="s">
        <v>36</v>
      </c>
      <c r="D18" s="53"/>
      <c r="E18" s="530"/>
      <c r="F18" s="524"/>
      <c r="G18" s="531"/>
      <c r="H18" s="532"/>
      <c r="I18" s="290"/>
      <c r="J18" s="605" t="s">
        <v>36</v>
      </c>
      <c r="K18" s="606"/>
      <c r="L18" s="606"/>
      <c r="M18" s="183"/>
      <c r="N18" s="606" t="s">
        <v>36</v>
      </c>
      <c r="O18" s="606"/>
      <c r="P18" s="607"/>
      <c r="Q18" s="216"/>
      <c r="R18" s="605" t="s">
        <v>36</v>
      </c>
      <c r="S18" s="606"/>
      <c r="T18" s="607"/>
      <c r="V18" s="602" t="s">
        <v>36</v>
      </c>
      <c r="W18" s="603"/>
      <c r="X18" s="603"/>
      <c r="Y18" s="603"/>
      <c r="Z18" s="603"/>
      <c r="AA18" s="604"/>
      <c r="AB18" s="244"/>
      <c r="AC18" s="244"/>
      <c r="AD18" s="576"/>
      <c r="AE18" s="576"/>
      <c r="AF18" s="576"/>
    </row>
    <row r="19" spans="1:32" s="11" customFormat="1" ht="33.75">
      <c r="A19" s="427" t="s">
        <v>17</v>
      </c>
      <c r="B19" s="361">
        <v>102253</v>
      </c>
      <c r="C19" s="372" t="s">
        <v>172</v>
      </c>
      <c r="D19" s="139" t="s">
        <v>10</v>
      </c>
      <c r="E19" s="533">
        <v>808.38</v>
      </c>
      <c r="F19" s="516">
        <f t="shared" ref="F19:F54" si="0">(E19*26.72)/100+E19</f>
        <v>1024.379136</v>
      </c>
      <c r="G19" s="516">
        <v>1.026</v>
      </c>
      <c r="H19" s="518">
        <f>E19*G19</f>
        <v>829.39787999999999</v>
      </c>
      <c r="I19" s="287"/>
      <c r="J19" s="127"/>
      <c r="K19" s="128"/>
      <c r="L19" s="182"/>
      <c r="M19" s="183"/>
      <c r="N19" s="184"/>
      <c r="O19" s="128"/>
      <c r="P19" s="129"/>
      <c r="Q19" s="216"/>
      <c r="R19" s="127"/>
      <c r="S19" s="128"/>
      <c r="T19" s="129"/>
      <c r="V19" s="225"/>
      <c r="W19" s="226"/>
      <c r="X19" s="232"/>
      <c r="Y19" s="233"/>
      <c r="Z19" s="229"/>
      <c r="AA19" s="275"/>
      <c r="AB19" s="244"/>
      <c r="AC19" s="244"/>
      <c r="AD19" s="160"/>
      <c r="AE19" s="165"/>
      <c r="AF19" s="162"/>
    </row>
    <row r="20" spans="1:32" s="11" customFormat="1">
      <c r="A20" s="427" t="s">
        <v>18</v>
      </c>
      <c r="B20" s="374" t="s">
        <v>174</v>
      </c>
      <c r="C20" s="375" t="s">
        <v>173</v>
      </c>
      <c r="D20" s="374" t="s">
        <v>10</v>
      </c>
      <c r="E20" s="534">
        <v>39.729999999999997</v>
      </c>
      <c r="F20" s="516">
        <f t="shared" si="0"/>
        <v>50.345855999999998</v>
      </c>
      <c r="G20" s="516">
        <v>7.5960000000000001</v>
      </c>
      <c r="H20" s="518">
        <f t="shared" ref="H20:H22" si="1">E20*G20</f>
        <v>301.78907999999996</v>
      </c>
      <c r="I20" s="287"/>
      <c r="J20" s="127"/>
      <c r="K20" s="128"/>
      <c r="L20" s="182"/>
      <c r="M20" s="183"/>
      <c r="N20" s="282"/>
      <c r="O20" s="128"/>
      <c r="P20" s="129"/>
      <c r="Q20" s="216"/>
      <c r="R20" s="127"/>
      <c r="S20" s="128"/>
      <c r="T20" s="129"/>
      <c r="V20" s="225"/>
      <c r="W20" s="226"/>
      <c r="X20" s="232"/>
      <c r="Y20" s="233"/>
      <c r="Z20" s="229"/>
      <c r="AA20" s="275"/>
      <c r="AB20" s="244"/>
      <c r="AC20" s="244"/>
      <c r="AD20" s="283"/>
      <c r="AE20" s="165"/>
      <c r="AF20" s="162"/>
    </row>
    <row r="21" spans="1:32" s="11" customFormat="1" ht="22.5">
      <c r="A21" s="431" t="s">
        <v>165</v>
      </c>
      <c r="B21" s="490">
        <v>97622</v>
      </c>
      <c r="C21" s="376" t="str">
        <f ca="1">IF($C21="S",REFERENCIA.Descricao,"(digite a descrição aqui)")</f>
        <v>DEMOLIÇÃO DE ALVENARIA DE BLOCO FURADO, DE FORMA MANUAL, SEM REAPROVEITAMENTO. AF_12/2017</v>
      </c>
      <c r="D21" s="48" t="s">
        <v>35</v>
      </c>
      <c r="E21" s="535">
        <v>61.68</v>
      </c>
      <c r="F21" s="536">
        <f t="shared" si="0"/>
        <v>78.160896000000008</v>
      </c>
      <c r="G21" s="536">
        <v>0.23100000000000001</v>
      </c>
      <c r="H21" s="518">
        <f t="shared" si="1"/>
        <v>14.24808</v>
      </c>
      <c r="I21" s="287"/>
      <c r="J21" s="189"/>
      <c r="K21" s="200"/>
      <c r="L21" s="201"/>
      <c r="M21" s="183"/>
      <c r="N21" s="192"/>
      <c r="O21" s="200"/>
      <c r="P21" s="129"/>
      <c r="Q21" s="216"/>
      <c r="R21" s="127"/>
      <c r="S21" s="200"/>
      <c r="T21" s="129"/>
      <c r="V21" s="225"/>
      <c r="W21" s="226"/>
      <c r="X21" s="232"/>
      <c r="Y21" s="233"/>
      <c r="Z21" s="229"/>
      <c r="AA21" s="275"/>
      <c r="AB21" s="244"/>
      <c r="AC21" s="244"/>
      <c r="AD21" s="160"/>
      <c r="AE21" s="166"/>
      <c r="AF21" s="162"/>
    </row>
    <row r="22" spans="1:32" s="11" customFormat="1" ht="22.5">
      <c r="A22" s="431" t="s">
        <v>166</v>
      </c>
      <c r="B22" s="377">
        <v>101965</v>
      </c>
      <c r="C22" s="378" t="s">
        <v>180</v>
      </c>
      <c r="D22" s="379" t="s">
        <v>4</v>
      </c>
      <c r="E22" s="537">
        <v>146</v>
      </c>
      <c r="F22" s="536">
        <f t="shared" si="0"/>
        <v>185.0112</v>
      </c>
      <c r="G22" s="536">
        <v>1.4</v>
      </c>
      <c r="H22" s="518">
        <f t="shared" si="1"/>
        <v>204.39999999999998</v>
      </c>
      <c r="I22" s="287"/>
      <c r="J22" s="127"/>
      <c r="K22" s="320"/>
      <c r="L22" s="188"/>
      <c r="M22" s="183"/>
      <c r="N22" s="127"/>
      <c r="O22" s="320"/>
      <c r="P22" s="129"/>
      <c r="Q22" s="216"/>
      <c r="R22" s="127"/>
      <c r="S22" s="320"/>
      <c r="T22" s="129"/>
      <c r="V22" s="225"/>
      <c r="W22" s="226"/>
      <c r="X22" s="232"/>
      <c r="Y22" s="233"/>
      <c r="Z22" s="229"/>
      <c r="AA22" s="275"/>
      <c r="AB22" s="244"/>
      <c r="AC22" s="244"/>
      <c r="AD22" s="297"/>
      <c r="AE22" s="166"/>
      <c r="AF22" s="162"/>
    </row>
    <row r="23" spans="1:32" s="11" customFormat="1">
      <c r="A23" s="432"/>
      <c r="B23" s="43"/>
      <c r="C23" s="46"/>
      <c r="D23" s="43"/>
      <c r="E23" s="520"/>
      <c r="F23" s="536">
        <f t="shared" si="0"/>
        <v>0</v>
      </c>
      <c r="G23" s="538"/>
      <c r="H23" s="522"/>
      <c r="I23" s="287"/>
      <c r="J23" s="127"/>
      <c r="K23" s="128"/>
      <c r="L23" s="129"/>
      <c r="M23" s="183"/>
      <c r="N23" s="127"/>
      <c r="O23" s="128"/>
      <c r="P23" s="129"/>
      <c r="Q23" s="216"/>
      <c r="R23" s="127"/>
      <c r="S23" s="128"/>
      <c r="T23" s="129"/>
      <c r="V23" s="247"/>
      <c r="W23" s="248"/>
      <c r="X23" s="168"/>
      <c r="Y23" s="248"/>
      <c r="Z23" s="157"/>
      <c r="AA23" s="158"/>
      <c r="AB23" s="244"/>
      <c r="AC23" s="244"/>
      <c r="AD23" s="160"/>
      <c r="AE23" s="165"/>
      <c r="AF23" s="162"/>
    </row>
    <row r="24" spans="1:32" s="11" customFormat="1">
      <c r="A24" s="428"/>
      <c r="B24" s="16"/>
      <c r="C24" s="56" t="s">
        <v>184</v>
      </c>
      <c r="D24" s="55"/>
      <c r="E24" s="524"/>
      <c r="F24" s="539">
        <f t="shared" si="0"/>
        <v>0</v>
      </c>
      <c r="G24" s="524"/>
      <c r="H24" s="526">
        <f>SUM(H19:H23)</f>
        <v>1349.8350399999999</v>
      </c>
      <c r="I24" s="288"/>
      <c r="J24" s="411" t="s">
        <v>162</v>
      </c>
      <c r="K24" s="411">
        <f>SUM(K19:K21)</f>
        <v>0</v>
      </c>
      <c r="L24" s="413">
        <f>K24/H24</f>
        <v>0</v>
      </c>
      <c r="M24" s="183"/>
      <c r="N24" s="411" t="s">
        <v>162</v>
      </c>
      <c r="O24" s="411">
        <f>SUM(O19:O21)</f>
        <v>0</v>
      </c>
      <c r="P24" s="413">
        <f>O24/H24</f>
        <v>0</v>
      </c>
      <c r="Q24" s="216"/>
      <c r="R24" s="411" t="s">
        <v>162</v>
      </c>
      <c r="S24" s="411">
        <f>SUM(S19:S21)</f>
        <v>0</v>
      </c>
      <c r="T24" s="413">
        <f>S24/H24</f>
        <v>0</v>
      </c>
      <c r="V24" s="635"/>
      <c r="W24" s="636"/>
      <c r="X24" s="636"/>
      <c r="Y24" s="636"/>
      <c r="Z24" s="636"/>
      <c r="AA24" s="637"/>
      <c r="AB24" s="244"/>
      <c r="AC24" s="244"/>
      <c r="AD24" s="140"/>
      <c r="AE24" s="140"/>
      <c r="AF24" s="164"/>
    </row>
    <row r="25" spans="1:32" s="11" customFormat="1">
      <c r="A25" s="428"/>
      <c r="B25" s="16"/>
      <c r="C25" s="47"/>
      <c r="D25" s="48"/>
      <c r="E25" s="536"/>
      <c r="F25" s="536">
        <f t="shared" si="0"/>
        <v>0</v>
      </c>
      <c r="G25" s="536"/>
      <c r="H25" s="540"/>
      <c r="I25" s="288"/>
      <c r="J25" s="321"/>
      <c r="K25" s="140"/>
      <c r="L25" s="164"/>
      <c r="M25" s="183"/>
      <c r="N25" s="140"/>
      <c r="O25" s="140"/>
      <c r="P25" s="322"/>
      <c r="Q25" s="216"/>
      <c r="R25" s="321"/>
      <c r="S25" s="140"/>
      <c r="T25" s="322"/>
      <c r="V25" s="300"/>
      <c r="W25" s="301"/>
      <c r="X25" s="301"/>
      <c r="Y25" s="301"/>
      <c r="Z25" s="301"/>
      <c r="AA25" s="302"/>
      <c r="AB25" s="244"/>
      <c r="AC25" s="244"/>
      <c r="AD25" s="140"/>
      <c r="AE25" s="140"/>
      <c r="AF25" s="164"/>
    </row>
    <row r="26" spans="1:32" s="11" customFormat="1">
      <c r="A26" s="433" t="s">
        <v>13</v>
      </c>
      <c r="B26" s="324"/>
      <c r="C26" s="325" t="s">
        <v>34</v>
      </c>
      <c r="D26" s="326"/>
      <c r="E26" s="541"/>
      <c r="F26" s="539">
        <f t="shared" si="0"/>
        <v>0</v>
      </c>
      <c r="G26" s="542"/>
      <c r="H26" s="543"/>
      <c r="I26" s="333"/>
      <c r="J26" s="615" t="s">
        <v>56</v>
      </c>
      <c r="K26" s="616"/>
      <c r="L26" s="616"/>
      <c r="M26" s="334"/>
      <c r="N26" s="616" t="s">
        <v>56</v>
      </c>
      <c r="O26" s="616"/>
      <c r="P26" s="617"/>
      <c r="Q26" s="339"/>
      <c r="R26" s="615" t="s">
        <v>56</v>
      </c>
      <c r="S26" s="616"/>
      <c r="T26" s="617"/>
      <c r="U26" s="345"/>
      <c r="V26" s="623" t="s">
        <v>56</v>
      </c>
      <c r="W26" s="624"/>
      <c r="X26" s="624"/>
      <c r="Y26" s="624"/>
      <c r="Z26" s="624"/>
      <c r="AA26" s="625"/>
      <c r="AC26" s="244"/>
      <c r="AD26" s="140"/>
      <c r="AE26" s="140"/>
      <c r="AF26" s="164"/>
    </row>
    <row r="27" spans="1:32" s="11" customFormat="1" ht="22.5">
      <c r="A27" s="434" t="s">
        <v>183</v>
      </c>
      <c r="B27" s="513" t="s">
        <v>226</v>
      </c>
      <c r="C27" s="468" t="s">
        <v>227</v>
      </c>
      <c r="D27" s="363" t="s">
        <v>10</v>
      </c>
      <c r="E27" s="544">
        <v>123.66</v>
      </c>
      <c r="F27" s="536">
        <f t="shared" si="0"/>
        <v>156.70195200000001</v>
      </c>
      <c r="G27" s="545">
        <v>0.94</v>
      </c>
      <c r="H27" s="546">
        <f>G27*E27</f>
        <v>116.24039999999999</v>
      </c>
      <c r="I27" s="332"/>
      <c r="J27" s="331"/>
      <c r="K27" s="329"/>
      <c r="L27" s="336"/>
      <c r="M27" s="335"/>
      <c r="N27" s="344"/>
      <c r="O27" s="329"/>
      <c r="P27" s="337"/>
      <c r="Q27" s="339"/>
      <c r="R27" s="328"/>
      <c r="S27" s="329"/>
      <c r="T27" s="330"/>
      <c r="U27" s="338"/>
      <c r="V27" s="346"/>
      <c r="W27" s="340"/>
      <c r="X27" s="342"/>
      <c r="Y27" s="343"/>
      <c r="Z27" s="341"/>
      <c r="AA27" s="347"/>
      <c r="AC27" s="244"/>
      <c r="AD27" s="140"/>
      <c r="AE27" s="140"/>
      <c r="AF27" s="164"/>
    </row>
    <row r="28" spans="1:32" s="11" customFormat="1">
      <c r="A28" s="428"/>
      <c r="B28" s="16"/>
      <c r="C28" s="323"/>
      <c r="D28" s="139"/>
      <c r="E28" s="516"/>
      <c r="F28" s="516"/>
      <c r="G28" s="516"/>
      <c r="H28" s="547"/>
      <c r="I28" s="288"/>
      <c r="J28" s="321"/>
      <c r="K28" s="140"/>
      <c r="L28" s="164"/>
      <c r="M28" s="183"/>
      <c r="N28" s="140"/>
      <c r="O28" s="140"/>
      <c r="P28" s="322"/>
      <c r="Q28" s="216"/>
      <c r="R28" s="321"/>
      <c r="S28" s="140"/>
      <c r="T28" s="322"/>
      <c r="V28" s="301"/>
      <c r="W28" s="301"/>
      <c r="X28" s="301"/>
      <c r="Y28" s="301"/>
      <c r="Z28" s="302"/>
      <c r="AA28" s="244"/>
      <c r="AC28" s="244"/>
      <c r="AD28" s="140"/>
      <c r="AE28" s="140"/>
      <c r="AF28" s="164"/>
    </row>
    <row r="29" spans="1:32" s="11" customFormat="1">
      <c r="A29" s="428"/>
      <c r="B29" s="16"/>
      <c r="C29" s="56" t="s">
        <v>207</v>
      </c>
      <c r="D29" s="55"/>
      <c r="E29" s="524"/>
      <c r="F29" s="524">
        <f t="shared" ref="F29" si="2">(E29*26.72)/100+E29</f>
        <v>0</v>
      </c>
      <c r="G29" s="524"/>
      <c r="H29" s="526">
        <f>SUM(H27:H28)</f>
        <v>116.24039999999999</v>
      </c>
      <c r="I29" s="288"/>
      <c r="J29" s="410" t="s">
        <v>162</v>
      </c>
      <c r="K29" s="411">
        <v>0</v>
      </c>
      <c r="L29" s="412">
        <f>K29/H29</f>
        <v>0</v>
      </c>
      <c r="M29" s="183"/>
      <c r="N29" s="410" t="s">
        <v>162</v>
      </c>
      <c r="O29" s="411">
        <v>0</v>
      </c>
      <c r="P29" s="412"/>
      <c r="Q29" s="216"/>
      <c r="R29" s="410" t="s">
        <v>162</v>
      </c>
      <c r="S29" s="411">
        <v>0</v>
      </c>
      <c r="T29" s="412"/>
      <c r="V29" s="348"/>
      <c r="W29" s="348"/>
      <c r="X29" s="348"/>
      <c r="Y29" s="348"/>
      <c r="Z29" s="348"/>
      <c r="AA29" s="244"/>
      <c r="AC29" s="244"/>
      <c r="AD29" s="140"/>
      <c r="AE29" s="140"/>
      <c r="AF29" s="164"/>
    </row>
    <row r="30" spans="1:32" s="11" customFormat="1">
      <c r="A30" s="428"/>
      <c r="B30" s="16"/>
      <c r="C30" s="44"/>
      <c r="D30" s="16"/>
      <c r="E30" s="520"/>
      <c r="F30" s="516">
        <f t="shared" si="0"/>
        <v>0</v>
      </c>
      <c r="G30" s="520"/>
      <c r="H30" s="522"/>
      <c r="I30" s="287"/>
      <c r="J30" s="298"/>
      <c r="K30" s="196"/>
      <c r="L30" s="197"/>
      <c r="M30" s="183"/>
      <c r="N30" s="299"/>
      <c r="O30" s="196"/>
      <c r="P30" s="199"/>
      <c r="Q30" s="216"/>
      <c r="R30" s="298"/>
      <c r="S30" s="196"/>
      <c r="T30" s="199"/>
      <c r="V30" s="247"/>
      <c r="W30" s="248"/>
      <c r="X30" s="168"/>
      <c r="Y30" s="248"/>
      <c r="Z30" s="157"/>
      <c r="AA30" s="158"/>
      <c r="AB30" s="244"/>
      <c r="AC30" s="244"/>
      <c r="AD30" s="160"/>
      <c r="AE30" s="165"/>
      <c r="AF30" s="162"/>
    </row>
    <row r="31" spans="1:32" s="11" customFormat="1">
      <c r="A31" s="430" t="s">
        <v>19</v>
      </c>
      <c r="B31" s="55"/>
      <c r="C31" s="56" t="s">
        <v>37</v>
      </c>
      <c r="D31" s="55"/>
      <c r="E31" s="524"/>
      <c r="F31" s="524">
        <f t="shared" si="0"/>
        <v>0</v>
      </c>
      <c r="G31" s="524"/>
      <c r="H31" s="548"/>
      <c r="I31" s="287"/>
      <c r="J31" s="608" t="s">
        <v>37</v>
      </c>
      <c r="K31" s="609"/>
      <c r="L31" s="610"/>
      <c r="M31" s="183"/>
      <c r="N31" s="608" t="s">
        <v>37</v>
      </c>
      <c r="O31" s="609"/>
      <c r="P31" s="610"/>
      <c r="Q31" s="216"/>
      <c r="R31" s="608" t="s">
        <v>37</v>
      </c>
      <c r="S31" s="609"/>
      <c r="T31" s="610"/>
      <c r="V31" s="641" t="s">
        <v>37</v>
      </c>
      <c r="W31" s="642"/>
      <c r="X31" s="642"/>
      <c r="Y31" s="642"/>
      <c r="Z31" s="642"/>
      <c r="AA31" s="643"/>
      <c r="AB31" s="244"/>
      <c r="AC31" s="244"/>
      <c r="AD31" s="576"/>
      <c r="AE31" s="576"/>
      <c r="AF31" s="576"/>
    </row>
    <row r="32" spans="1:32" s="11" customFormat="1" ht="33.75">
      <c r="A32" s="427" t="s">
        <v>193</v>
      </c>
      <c r="B32" s="48">
        <v>87251</v>
      </c>
      <c r="C32" s="360" t="str">
        <f t="shared" ref="C32:C33" ca="1" si="3">IF($C32="S",REFERENCIA.Descricao,"(digite a descrição aqui)")</f>
        <v>REVESTIMENTO CERÂMICO PARA PISO COM PLACAS TIPO ESMALTADA EXTRA DE DIMENSÕES 45X45 CM APLICADA EM AMBIENTES DE ÁREA MAIOR QUE 10 M2. AF_06/2014</v>
      </c>
      <c r="D32" s="48" t="s">
        <v>10</v>
      </c>
      <c r="E32" s="544">
        <v>54.67</v>
      </c>
      <c r="F32" s="549">
        <f t="shared" si="0"/>
        <v>69.27782400000001</v>
      </c>
      <c r="G32" s="550">
        <v>26.24</v>
      </c>
      <c r="H32" s="551">
        <f>G32*E32</f>
        <v>1434.5408</v>
      </c>
      <c r="I32" s="287"/>
      <c r="J32" s="305"/>
      <c r="K32" s="306"/>
      <c r="L32" s="307"/>
      <c r="M32" s="183"/>
      <c r="N32" s="308"/>
      <c r="O32" s="306"/>
      <c r="P32" s="312"/>
      <c r="Q32" s="310"/>
      <c r="R32" s="136"/>
      <c r="S32" s="306"/>
      <c r="T32" s="309"/>
      <c r="U32" s="311"/>
      <c r="V32" s="225"/>
      <c r="W32" s="226"/>
      <c r="X32" s="232"/>
      <c r="Y32" s="233"/>
      <c r="Z32" s="229"/>
      <c r="AA32" s="275"/>
      <c r="AB32" s="244"/>
      <c r="AC32" s="244"/>
      <c r="AD32" s="160"/>
      <c r="AE32" s="165"/>
      <c r="AF32" s="162"/>
    </row>
    <row r="33" spans="1:32" s="11" customFormat="1" ht="45">
      <c r="A33" s="427" t="s">
        <v>194</v>
      </c>
      <c r="B33" s="371">
        <v>87265</v>
      </c>
      <c r="C33" s="360" t="str">
        <f t="shared" ca="1" si="3"/>
        <v>REVESTIMENTO CERÂMICO PARA PAREDES INTERNAS COM PLACAS TIPO ESMALTADA EXTRA DE DIMENSÕES 20X20 CM APLICADAS EM AMBIENTES DE ÁREA MAIOR QUE 5 M² NA ALTURA INTEIRA DAS PAREDES. AF_06/2014</v>
      </c>
      <c r="D33" s="371" t="s">
        <v>10</v>
      </c>
      <c r="E33" s="544">
        <v>65.78</v>
      </c>
      <c r="F33" s="549">
        <f t="shared" si="0"/>
        <v>83.356415999999996</v>
      </c>
      <c r="G33" s="552">
        <v>10.99</v>
      </c>
      <c r="H33" s="551">
        <f t="shared" ref="H33:H39" si="4">G33*E33</f>
        <v>722.92219999999998</v>
      </c>
      <c r="I33" s="287"/>
      <c r="J33" s="127"/>
      <c r="K33" s="128"/>
      <c r="L33" s="182"/>
      <c r="M33" s="183"/>
      <c r="N33" s="184"/>
      <c r="O33" s="128"/>
      <c r="P33" s="188"/>
      <c r="Q33" s="216"/>
      <c r="R33" s="39"/>
      <c r="S33" s="128"/>
      <c r="T33" s="129"/>
      <c r="V33" s="225"/>
      <c r="W33" s="226"/>
      <c r="X33" s="232"/>
      <c r="Y33" s="233"/>
      <c r="Z33" s="229"/>
      <c r="AA33" s="275"/>
      <c r="AB33" s="244"/>
      <c r="AC33" s="244"/>
      <c r="AD33" s="160"/>
      <c r="AE33" s="165"/>
      <c r="AF33" s="162"/>
    </row>
    <row r="34" spans="1:32" s="11" customFormat="1" ht="22.5">
      <c r="A34" s="427" t="s">
        <v>195</v>
      </c>
      <c r="B34" s="371" t="s">
        <v>255</v>
      </c>
      <c r="C34" s="360" t="s">
        <v>256</v>
      </c>
      <c r="D34" s="371" t="s">
        <v>10</v>
      </c>
      <c r="E34" s="544">
        <v>200.07</v>
      </c>
      <c r="F34" s="549">
        <f t="shared" si="0"/>
        <v>253.528704</v>
      </c>
      <c r="G34" s="549">
        <f>'MEMORIAL CÁLCULO'!E23</f>
        <v>32.799999999999997</v>
      </c>
      <c r="H34" s="551">
        <f t="shared" si="4"/>
        <v>6562.2959999999994</v>
      </c>
      <c r="I34" s="287"/>
      <c r="J34" s="305"/>
      <c r="K34" s="306"/>
      <c r="L34" s="307"/>
      <c r="M34" s="183"/>
      <c r="N34" s="308"/>
      <c r="O34" s="306"/>
      <c r="P34" s="312"/>
      <c r="Q34" s="310"/>
      <c r="R34" s="305"/>
      <c r="S34" s="306"/>
      <c r="T34" s="309"/>
      <c r="U34" s="311"/>
      <c r="V34" s="225"/>
      <c r="W34" s="226"/>
      <c r="X34" s="232"/>
      <c r="Y34" s="233"/>
      <c r="Z34" s="229"/>
      <c r="AA34" s="275"/>
      <c r="AB34" s="244"/>
      <c r="AC34" s="244"/>
      <c r="AD34" s="160"/>
      <c r="AE34" s="165"/>
      <c r="AF34" s="162"/>
    </row>
    <row r="35" spans="1:32" s="11" customFormat="1" ht="22.5">
      <c r="A35" s="427" t="s">
        <v>196</v>
      </c>
      <c r="B35" s="48">
        <v>97633</v>
      </c>
      <c r="C35" s="360" t="str">
        <f ca="1">IF($C35="S",REFERENCIA.Descricao,"(digite a descrição aqui)")</f>
        <v>DEMOLIÇÃO DE REVESTIMENTO CERÂMICO, DE FORMA MANUAL, SEM REAPROVEITAMENTO. AF_12/2017</v>
      </c>
      <c r="D35" s="48" t="s">
        <v>10</v>
      </c>
      <c r="E35" s="544">
        <v>25.05</v>
      </c>
      <c r="F35" s="549">
        <f t="shared" si="0"/>
        <v>31.743360000000003</v>
      </c>
      <c r="G35" s="550">
        <v>37.229999999999997</v>
      </c>
      <c r="H35" s="551">
        <f t="shared" si="4"/>
        <v>932.61149999999998</v>
      </c>
      <c r="I35" s="287"/>
      <c r="J35" s="127"/>
      <c r="K35" s="128"/>
      <c r="L35" s="187"/>
      <c r="M35" s="202"/>
      <c r="N35" s="219"/>
      <c r="O35" s="128"/>
      <c r="P35" s="188"/>
      <c r="Q35" s="216"/>
      <c r="R35" s="127"/>
      <c r="S35" s="128"/>
      <c r="T35" s="129"/>
      <c r="V35" s="225"/>
      <c r="W35" s="226"/>
      <c r="X35" s="232"/>
      <c r="Y35" s="233"/>
      <c r="Z35" s="229"/>
      <c r="AA35" s="275"/>
      <c r="AB35" s="244"/>
      <c r="AC35" s="244"/>
      <c r="AD35" s="218"/>
      <c r="AE35" s="165"/>
      <c r="AF35" s="162"/>
    </row>
    <row r="36" spans="1:32" s="11" customFormat="1" ht="22.5">
      <c r="A36" s="427" t="s">
        <v>197</v>
      </c>
      <c r="B36" s="366" t="s">
        <v>171</v>
      </c>
      <c r="C36" s="365" t="s">
        <v>170</v>
      </c>
      <c r="D36" s="366" t="s">
        <v>10</v>
      </c>
      <c r="E36" s="534">
        <v>15.08</v>
      </c>
      <c r="F36" s="549">
        <f t="shared" si="0"/>
        <v>19.109376000000001</v>
      </c>
      <c r="G36" s="550">
        <v>60.55</v>
      </c>
      <c r="H36" s="551">
        <f t="shared" si="4"/>
        <v>913.09399999999994</v>
      </c>
      <c r="I36" s="287"/>
      <c r="J36" s="127"/>
      <c r="K36" s="128"/>
      <c r="L36" s="187"/>
      <c r="M36" s="202"/>
      <c r="N36" s="282"/>
      <c r="O36" s="128"/>
      <c r="P36" s="188"/>
      <c r="Q36" s="216"/>
      <c r="R36" s="127"/>
      <c r="S36" s="128"/>
      <c r="T36" s="129"/>
      <c r="V36" s="225"/>
      <c r="W36" s="226"/>
      <c r="X36" s="232"/>
      <c r="Y36" s="233"/>
      <c r="Z36" s="229"/>
      <c r="AA36" s="275"/>
      <c r="AB36" s="244"/>
      <c r="AC36" s="244"/>
      <c r="AD36" s="283"/>
      <c r="AE36" s="165"/>
      <c r="AF36" s="162"/>
    </row>
    <row r="37" spans="1:32" s="11" customFormat="1" ht="22.5">
      <c r="A37" s="427" t="s">
        <v>198</v>
      </c>
      <c r="B37" s="364" t="s">
        <v>169</v>
      </c>
      <c r="C37" s="362" t="s">
        <v>168</v>
      </c>
      <c r="D37" s="366" t="s">
        <v>10</v>
      </c>
      <c r="E37" s="553">
        <v>6.6</v>
      </c>
      <c r="F37" s="549">
        <f t="shared" si="0"/>
        <v>8.3635199999999994</v>
      </c>
      <c r="G37" s="552">
        <v>32.799999999999997</v>
      </c>
      <c r="H37" s="551">
        <f t="shared" si="4"/>
        <v>216.47999999999996</v>
      </c>
      <c r="I37" s="287"/>
      <c r="J37" s="189"/>
      <c r="K37" s="190"/>
      <c r="L37" s="191"/>
      <c r="M37" s="183"/>
      <c r="N37" s="192"/>
      <c r="O37" s="190"/>
      <c r="P37" s="188"/>
      <c r="Q37" s="216"/>
      <c r="R37" s="217"/>
      <c r="S37" s="190"/>
      <c r="T37" s="129"/>
      <c r="V37" s="225"/>
      <c r="W37" s="226"/>
      <c r="X37" s="232"/>
      <c r="Y37" s="233"/>
      <c r="Z37" s="229"/>
      <c r="AA37" s="275"/>
      <c r="AB37" s="244"/>
      <c r="AC37" s="244"/>
      <c r="AD37" s="283"/>
      <c r="AE37" s="165"/>
      <c r="AF37" s="162"/>
    </row>
    <row r="38" spans="1:32" s="11" customFormat="1" ht="56.25">
      <c r="A38" s="427" t="s">
        <v>199</v>
      </c>
      <c r="B38" s="371" t="s">
        <v>248</v>
      </c>
      <c r="C38" s="362" t="s">
        <v>249</v>
      </c>
      <c r="D38" s="366" t="s">
        <v>4</v>
      </c>
      <c r="E38" s="544">
        <v>59.02</v>
      </c>
      <c r="F38" s="549">
        <f t="shared" si="0"/>
        <v>74.790143999999998</v>
      </c>
      <c r="G38" s="549">
        <f>'MEMORIAL CÁLCULO'!E27</f>
        <v>60.59</v>
      </c>
      <c r="H38" s="551">
        <f t="shared" si="4"/>
        <v>3576.0218000000004</v>
      </c>
      <c r="I38" s="287"/>
      <c r="J38" s="313"/>
      <c r="K38" s="314"/>
      <c r="L38" s="315"/>
      <c r="M38" s="183"/>
      <c r="N38" s="316"/>
      <c r="O38" s="314"/>
      <c r="P38" s="312"/>
      <c r="Q38" s="310"/>
      <c r="R38" s="313"/>
      <c r="S38" s="314"/>
      <c r="T38" s="309"/>
      <c r="U38" s="311"/>
      <c r="V38" s="225"/>
      <c r="W38" s="226"/>
      <c r="X38" s="232"/>
      <c r="Y38" s="233"/>
      <c r="Z38" s="229"/>
      <c r="AA38" s="275"/>
      <c r="AB38" s="244"/>
      <c r="AC38" s="244"/>
      <c r="AD38" s="160"/>
      <c r="AE38" s="165"/>
      <c r="AF38" s="162"/>
    </row>
    <row r="39" spans="1:32" s="11" customFormat="1" ht="85.5" customHeight="1">
      <c r="A39" s="427" t="s">
        <v>200</v>
      </c>
      <c r="B39" s="366" t="s">
        <v>257</v>
      </c>
      <c r="C39" s="504" t="s">
        <v>258</v>
      </c>
      <c r="D39" s="48" t="s">
        <v>10</v>
      </c>
      <c r="E39" s="544">
        <v>111.01</v>
      </c>
      <c r="F39" s="549">
        <f t="shared" si="0"/>
        <v>140.67187200000001</v>
      </c>
      <c r="G39" s="549">
        <f>'MEMORIAL CÁLCULO'!E28</f>
        <v>60.65</v>
      </c>
      <c r="H39" s="551">
        <f t="shared" si="4"/>
        <v>6732.7565000000004</v>
      </c>
      <c r="I39" s="287"/>
      <c r="J39" s="506"/>
      <c r="K39" s="447"/>
      <c r="L39" s="448"/>
      <c r="M39" s="183"/>
      <c r="N39" s="507"/>
      <c r="O39" s="447"/>
      <c r="P39" s="508"/>
      <c r="Q39" s="310"/>
      <c r="R39" s="506"/>
      <c r="S39" s="447"/>
      <c r="T39" s="509"/>
      <c r="U39" s="311"/>
      <c r="V39" s="225"/>
      <c r="W39" s="226"/>
      <c r="X39" s="232"/>
      <c r="Y39" s="233"/>
      <c r="Z39" s="229"/>
      <c r="AA39" s="275"/>
      <c r="AB39" s="244"/>
      <c r="AC39" s="244"/>
      <c r="AD39" s="489"/>
      <c r="AE39" s="165"/>
      <c r="AF39" s="162"/>
    </row>
    <row r="40" spans="1:32" s="11" customFormat="1">
      <c r="A40" s="428"/>
      <c r="B40" s="16"/>
      <c r="C40" s="44"/>
      <c r="D40" s="16"/>
      <c r="E40" s="520"/>
      <c r="F40" s="516">
        <f t="shared" si="0"/>
        <v>0</v>
      </c>
      <c r="G40" s="520"/>
      <c r="H40" s="522"/>
      <c r="I40" s="287"/>
      <c r="J40" s="193"/>
      <c r="K40" s="194"/>
      <c r="L40" s="197"/>
      <c r="M40" s="202"/>
      <c r="N40" s="194"/>
      <c r="O40" s="194"/>
      <c r="P40" s="199"/>
      <c r="Q40" s="216"/>
      <c r="R40" s="193"/>
      <c r="S40" s="194"/>
      <c r="T40" s="199"/>
      <c r="V40" s="247"/>
      <c r="W40" s="248"/>
      <c r="X40" s="168"/>
      <c r="Y40" s="248"/>
      <c r="Z40" s="157"/>
      <c r="AA40" s="158"/>
      <c r="AB40" s="244"/>
      <c r="AC40" s="244"/>
      <c r="AF40" s="162"/>
    </row>
    <row r="41" spans="1:32" s="11" customFormat="1">
      <c r="A41" s="428"/>
      <c r="B41" s="16"/>
      <c r="C41" s="56" t="s">
        <v>208</v>
      </c>
      <c r="D41" s="55"/>
      <c r="E41" s="524"/>
      <c r="F41" s="524">
        <f t="shared" si="0"/>
        <v>0</v>
      </c>
      <c r="G41" s="524"/>
      <c r="H41" s="526">
        <f>SUM(H32:H40)</f>
        <v>21090.722799999996</v>
      </c>
      <c r="I41" s="288"/>
      <c r="J41" s="404" t="s">
        <v>162</v>
      </c>
      <c r="K41" s="408">
        <f>SUM(K32:K38)</f>
        <v>0</v>
      </c>
      <c r="L41" s="405">
        <f>K41/H41</f>
        <v>0</v>
      </c>
      <c r="M41" s="202"/>
      <c r="N41" s="409" t="s">
        <v>162</v>
      </c>
      <c r="O41" s="408">
        <f>SUM(O32:O38)</f>
        <v>0</v>
      </c>
      <c r="P41" s="407">
        <f>O41/H41</f>
        <v>0</v>
      </c>
      <c r="Q41" s="216"/>
      <c r="R41" s="404" t="s">
        <v>162</v>
      </c>
      <c r="S41" s="408">
        <f>SUM(S32:S38)</f>
        <v>0</v>
      </c>
      <c r="T41" s="407">
        <f>S41/H41</f>
        <v>0</v>
      </c>
      <c r="V41" s="247"/>
      <c r="W41" s="248"/>
      <c r="X41" s="168"/>
      <c r="Y41" s="248"/>
      <c r="Z41" s="157"/>
      <c r="AA41" s="158"/>
      <c r="AB41" s="244"/>
      <c r="AC41" s="244"/>
      <c r="AD41" s="140"/>
      <c r="AE41" s="140"/>
      <c r="AF41" s="164"/>
    </row>
    <row r="42" spans="1:32" s="11" customFormat="1">
      <c r="A42" s="428"/>
      <c r="B42" s="16"/>
      <c r="C42" s="44"/>
      <c r="D42" s="16"/>
      <c r="E42" s="520"/>
      <c r="F42" s="516">
        <f t="shared" si="0"/>
        <v>0</v>
      </c>
      <c r="G42" s="520"/>
      <c r="H42" s="522"/>
      <c r="I42" s="287"/>
      <c r="J42" s="195"/>
      <c r="K42" s="196"/>
      <c r="L42" s="197"/>
      <c r="M42" s="202"/>
      <c r="N42" s="198"/>
      <c r="O42" s="196"/>
      <c r="P42" s="199"/>
      <c r="Q42" s="216"/>
      <c r="R42" s="195"/>
      <c r="S42" s="196"/>
      <c r="T42" s="199"/>
      <c r="V42" s="247"/>
      <c r="W42" s="248"/>
      <c r="X42" s="168"/>
      <c r="Y42" s="248"/>
      <c r="Z42" s="157"/>
      <c r="AA42" s="158"/>
      <c r="AB42" s="244"/>
      <c r="AC42" s="244"/>
      <c r="AD42" s="160"/>
      <c r="AE42" s="165"/>
      <c r="AF42" s="162"/>
    </row>
    <row r="43" spans="1:32" s="11" customFormat="1">
      <c r="A43" s="430" t="s">
        <v>20</v>
      </c>
      <c r="B43" s="55"/>
      <c r="C43" s="56" t="s">
        <v>38</v>
      </c>
      <c r="D43" s="55"/>
      <c r="E43" s="524"/>
      <c r="F43" s="524">
        <f t="shared" si="0"/>
        <v>0</v>
      </c>
      <c r="G43" s="524"/>
      <c r="H43" s="548"/>
      <c r="I43" s="287"/>
      <c r="J43" s="605" t="s">
        <v>38</v>
      </c>
      <c r="K43" s="606"/>
      <c r="L43" s="606"/>
      <c r="M43" s="202"/>
      <c r="N43" s="606" t="s">
        <v>38</v>
      </c>
      <c r="O43" s="606"/>
      <c r="P43" s="607"/>
      <c r="Q43" s="216"/>
      <c r="R43" s="605" t="s">
        <v>38</v>
      </c>
      <c r="S43" s="606"/>
      <c r="T43" s="607"/>
      <c r="V43" s="602" t="s">
        <v>38</v>
      </c>
      <c r="W43" s="603"/>
      <c r="X43" s="603"/>
      <c r="Y43" s="603"/>
      <c r="Z43" s="603"/>
      <c r="AA43" s="604"/>
      <c r="AB43" s="244"/>
      <c r="AC43" s="244"/>
      <c r="AD43" s="576"/>
      <c r="AE43" s="576"/>
      <c r="AF43" s="576"/>
    </row>
    <row r="44" spans="1:32" s="11" customFormat="1" ht="45">
      <c r="A44" s="427" t="s">
        <v>201</v>
      </c>
      <c r="B44" s="371">
        <v>94207</v>
      </c>
      <c r="C44" s="360" t="str">
        <f ca="1">IF($C44="S",REFERENCIA.Descricao,"(digite a descrição aqui)")</f>
        <v>TELHAMENTO COM TELHA ONDULADA DE FIBROCIMENTO E = 6 MM, COM RECOBRIMENTO LATERAL DE 1/4 DE ONDA PARA TELHADO COM INCLINAÇÃO MAIOR QUE 10°, COM ATÉ 2 ÁGUAS, INCLUSO IÇAMENTO. AF_06/2016</v>
      </c>
      <c r="D44" s="371" t="s">
        <v>10</v>
      </c>
      <c r="E44" s="544">
        <v>51.4</v>
      </c>
      <c r="F44" s="516">
        <f t="shared" si="0"/>
        <v>65.134079999999997</v>
      </c>
      <c r="G44" s="554">
        <v>11.14</v>
      </c>
      <c r="H44" s="518">
        <f>G44*E44</f>
        <v>572.596</v>
      </c>
      <c r="I44" s="287"/>
      <c r="J44" s="305"/>
      <c r="K44" s="306"/>
      <c r="L44" s="309"/>
      <c r="M44" s="183"/>
      <c r="N44" s="305"/>
      <c r="O44" s="306"/>
      <c r="P44" s="309"/>
      <c r="Q44" s="310"/>
      <c r="R44" s="305"/>
      <c r="S44" s="306"/>
      <c r="T44" s="309"/>
      <c r="U44" s="311"/>
      <c r="V44" s="225"/>
      <c r="W44" s="226"/>
      <c r="X44" s="232"/>
      <c r="Y44" s="233"/>
      <c r="Z44" s="229"/>
      <c r="AA44" s="275"/>
      <c r="AB44" s="244"/>
      <c r="AC44" s="244"/>
      <c r="AD44" s="160"/>
      <c r="AE44" s="165"/>
      <c r="AF44" s="162"/>
    </row>
    <row r="45" spans="1:32" s="11" customFormat="1" ht="33.75">
      <c r="A45" s="427" t="s">
        <v>205</v>
      </c>
      <c r="B45" s="371" t="s">
        <v>251</v>
      </c>
      <c r="C45" s="360" t="s">
        <v>252</v>
      </c>
      <c r="D45" s="371" t="s">
        <v>4</v>
      </c>
      <c r="E45" s="544">
        <v>66.61</v>
      </c>
      <c r="F45" s="516">
        <f t="shared" si="0"/>
        <v>84.408192</v>
      </c>
      <c r="G45" s="555">
        <v>5.84</v>
      </c>
      <c r="H45" s="518">
        <f t="shared" ref="H45:H48" si="5">G45*E45</f>
        <v>389.00239999999997</v>
      </c>
      <c r="I45" s="287"/>
      <c r="J45" s="305"/>
      <c r="K45" s="314"/>
      <c r="L45" s="315"/>
      <c r="M45" s="183"/>
      <c r="N45" s="308"/>
      <c r="O45" s="314"/>
      <c r="P45" s="350"/>
      <c r="Q45" s="310"/>
      <c r="R45" s="305"/>
      <c r="S45" s="314"/>
      <c r="T45" s="309"/>
      <c r="U45" s="311"/>
      <c r="V45" s="225"/>
      <c r="W45" s="226"/>
      <c r="X45" s="232"/>
      <c r="Y45" s="233"/>
      <c r="Z45" s="229"/>
      <c r="AA45" s="275"/>
      <c r="AB45" s="244"/>
      <c r="AC45" s="244"/>
      <c r="AD45" s="294"/>
      <c r="AE45" s="165"/>
      <c r="AF45" s="162"/>
    </row>
    <row r="46" spans="1:32" s="11" customFormat="1" ht="22.5">
      <c r="A46" s="427" t="s">
        <v>206</v>
      </c>
      <c r="B46" s="371" t="s">
        <v>253</v>
      </c>
      <c r="C46" s="360" t="s">
        <v>254</v>
      </c>
      <c r="D46" s="501" t="s">
        <v>10</v>
      </c>
      <c r="E46" s="544">
        <v>71.08</v>
      </c>
      <c r="F46" s="516">
        <f t="shared" si="0"/>
        <v>90.072575999999998</v>
      </c>
      <c r="G46" s="516">
        <v>26</v>
      </c>
      <c r="H46" s="518">
        <f t="shared" si="5"/>
        <v>1848.08</v>
      </c>
      <c r="I46" s="287"/>
      <c r="J46" s="127"/>
      <c r="K46" s="190"/>
      <c r="L46" s="191"/>
      <c r="M46" s="202"/>
      <c r="N46" s="184"/>
      <c r="O46" s="190"/>
      <c r="P46" s="203"/>
      <c r="Q46" s="310"/>
      <c r="R46" s="127"/>
      <c r="S46" s="190"/>
      <c r="T46" s="129"/>
      <c r="U46" s="311"/>
      <c r="V46" s="225"/>
      <c r="W46" s="226"/>
      <c r="X46" s="232"/>
      <c r="Y46" s="233"/>
      <c r="Z46" s="229"/>
      <c r="AA46" s="275"/>
      <c r="AB46" s="244"/>
      <c r="AC46" s="244"/>
      <c r="AD46" s="160"/>
      <c r="AE46" s="165"/>
      <c r="AF46" s="162"/>
    </row>
    <row r="47" spans="1:32" s="11" customFormat="1" ht="12.75" hidden="1" customHeight="1">
      <c r="A47" s="427"/>
      <c r="B47" s="367"/>
      <c r="C47" s="360"/>
      <c r="D47" s="139"/>
      <c r="E47" s="516"/>
      <c r="F47" s="516">
        <f t="shared" si="0"/>
        <v>0</v>
      </c>
      <c r="G47" s="516"/>
      <c r="H47" s="518">
        <f t="shared" si="5"/>
        <v>0</v>
      </c>
      <c r="I47" s="287"/>
      <c r="J47" s="189"/>
      <c r="K47" s="190"/>
      <c r="L47" s="191"/>
      <c r="M47" s="202"/>
      <c r="N47" s="192"/>
      <c r="O47" s="190"/>
      <c r="P47" s="203"/>
      <c r="Q47" s="310"/>
      <c r="R47" s="189"/>
      <c r="S47" s="190"/>
      <c r="T47" s="203"/>
      <c r="U47" s="311"/>
      <c r="V47" s="247"/>
      <c r="W47" s="248"/>
      <c r="X47" s="168"/>
      <c r="Y47" s="248"/>
      <c r="Z47" s="157"/>
      <c r="AA47" s="158"/>
      <c r="AB47" s="244"/>
      <c r="AC47" s="244"/>
      <c r="AD47" s="160"/>
      <c r="AE47" s="165"/>
      <c r="AF47" s="162"/>
    </row>
    <row r="48" spans="1:32" s="11" customFormat="1" ht="67.5">
      <c r="A48" s="427" t="s">
        <v>202</v>
      </c>
      <c r="B48" s="398" t="s">
        <v>176</v>
      </c>
      <c r="C48" s="399" t="s">
        <v>177</v>
      </c>
      <c r="D48" s="398" t="s">
        <v>10</v>
      </c>
      <c r="E48" s="556">
        <v>253.47</v>
      </c>
      <c r="F48" s="516">
        <f t="shared" si="0"/>
        <v>321.19718399999999</v>
      </c>
      <c r="G48" s="549">
        <v>11.14</v>
      </c>
      <c r="H48" s="518">
        <f t="shared" si="5"/>
        <v>2823.6558</v>
      </c>
      <c r="I48" s="287"/>
      <c r="J48" s="127"/>
      <c r="K48" s="128"/>
      <c r="L48" s="129"/>
      <c r="M48" s="202"/>
      <c r="N48" s="127"/>
      <c r="O48" s="128"/>
      <c r="P48" s="129"/>
      <c r="Q48" s="310"/>
      <c r="R48" s="127"/>
      <c r="S48" s="128"/>
      <c r="T48" s="129"/>
      <c r="U48" s="311"/>
      <c r="V48" s="225"/>
      <c r="W48" s="226"/>
      <c r="X48" s="232"/>
      <c r="Y48" s="233"/>
      <c r="Z48" s="229"/>
      <c r="AA48" s="276"/>
      <c r="AB48" s="244"/>
      <c r="AC48" s="244"/>
      <c r="AD48" s="296"/>
      <c r="AE48" s="165"/>
      <c r="AF48" s="162"/>
    </row>
    <row r="49" spans="1:32" s="11" customFormat="1">
      <c r="A49" s="428"/>
      <c r="B49" s="16"/>
      <c r="C49" s="44"/>
      <c r="D49" s="16"/>
      <c r="E49" s="520"/>
      <c r="F49" s="516">
        <f t="shared" si="0"/>
        <v>0</v>
      </c>
      <c r="G49" s="520"/>
      <c r="H49" s="522"/>
      <c r="I49" s="287"/>
      <c r="J49" s="195"/>
      <c r="K49" s="196"/>
      <c r="L49" s="197"/>
      <c r="M49" s="202"/>
      <c r="N49" s="198"/>
      <c r="O49" s="196"/>
      <c r="P49" s="199"/>
      <c r="Q49" s="310"/>
      <c r="R49" s="195"/>
      <c r="S49" s="196"/>
      <c r="T49" s="199"/>
      <c r="U49" s="311"/>
      <c r="V49" s="247"/>
      <c r="W49" s="248"/>
      <c r="X49" s="168"/>
      <c r="Y49" s="248"/>
      <c r="Z49" s="157"/>
      <c r="AA49" s="158"/>
      <c r="AB49" s="244"/>
      <c r="AC49" s="244"/>
      <c r="AD49" s="160"/>
      <c r="AE49" s="165"/>
      <c r="AF49" s="162"/>
    </row>
    <row r="50" spans="1:32" s="11" customFormat="1">
      <c r="A50" s="428"/>
      <c r="B50" s="16"/>
      <c r="C50" s="56" t="s">
        <v>21</v>
      </c>
      <c r="D50" s="55"/>
      <c r="E50" s="524"/>
      <c r="F50" s="524">
        <f t="shared" si="0"/>
        <v>0</v>
      </c>
      <c r="G50" s="524"/>
      <c r="H50" s="526">
        <f>SUM(H44:H48)</f>
        <v>5633.3341999999993</v>
      </c>
      <c r="I50" s="288"/>
      <c r="J50" s="403" t="s">
        <v>162</v>
      </c>
      <c r="K50" s="404">
        <f>SUM(K44:K46)</f>
        <v>0</v>
      </c>
      <c r="L50" s="405">
        <f>K50/H50</f>
        <v>0</v>
      </c>
      <c r="M50" s="202"/>
      <c r="N50" s="406" t="s">
        <v>162</v>
      </c>
      <c r="O50" s="404">
        <f>SUM(O44:O46)</f>
        <v>0</v>
      </c>
      <c r="P50" s="407">
        <f>O50/H50</f>
        <v>0</v>
      </c>
      <c r="Q50" s="310"/>
      <c r="R50" s="403" t="s">
        <v>162</v>
      </c>
      <c r="S50" s="404">
        <f>SUM(S44:S46)</f>
        <v>0</v>
      </c>
      <c r="T50" s="407">
        <f>S50/H50</f>
        <v>0</v>
      </c>
      <c r="U50" s="311"/>
      <c r="V50" s="635"/>
      <c r="W50" s="636"/>
      <c r="X50" s="636"/>
      <c r="Y50" s="636"/>
      <c r="Z50" s="636"/>
      <c r="AA50" s="637"/>
      <c r="AB50" s="244"/>
      <c r="AC50" s="244"/>
      <c r="AD50" s="163"/>
      <c r="AE50" s="140"/>
      <c r="AF50" s="164"/>
    </row>
    <row r="51" spans="1:32" s="11" customFormat="1" ht="12" customHeight="1">
      <c r="A51" s="428"/>
      <c r="B51" s="17"/>
      <c r="C51" s="44"/>
      <c r="D51" s="16"/>
      <c r="E51" s="520"/>
      <c r="F51" s="516">
        <f t="shared" si="0"/>
        <v>0</v>
      </c>
      <c r="G51" s="520"/>
      <c r="H51" s="522"/>
      <c r="I51" s="287"/>
      <c r="J51" s="195"/>
      <c r="K51" s="196"/>
      <c r="L51" s="197"/>
      <c r="M51" s="202"/>
      <c r="N51" s="198"/>
      <c r="O51" s="196"/>
      <c r="P51" s="199"/>
      <c r="Q51" s="310"/>
      <c r="R51" s="195"/>
      <c r="S51" s="196"/>
      <c r="T51" s="199"/>
      <c r="U51" s="311"/>
      <c r="V51" s="247"/>
      <c r="W51" s="248"/>
      <c r="X51" s="168"/>
      <c r="Y51" s="248"/>
      <c r="Z51" s="157"/>
      <c r="AA51" s="158"/>
      <c r="AB51" s="244"/>
      <c r="AC51" s="244"/>
      <c r="AD51" s="160"/>
      <c r="AE51" s="165"/>
      <c r="AF51" s="162"/>
    </row>
    <row r="52" spans="1:32" s="11" customFormat="1">
      <c r="A52" s="430" t="s">
        <v>22</v>
      </c>
      <c r="B52" s="57"/>
      <c r="C52" s="56" t="s">
        <v>44</v>
      </c>
      <c r="D52" s="55"/>
      <c r="E52" s="524"/>
      <c r="F52" s="524">
        <f t="shared" si="0"/>
        <v>0</v>
      </c>
      <c r="G52" s="524"/>
      <c r="H52" s="548"/>
      <c r="I52" s="287"/>
      <c r="J52" s="605" t="s">
        <v>44</v>
      </c>
      <c r="K52" s="606"/>
      <c r="L52" s="606"/>
      <c r="M52" s="202"/>
      <c r="N52" s="606" t="s">
        <v>44</v>
      </c>
      <c r="O52" s="606"/>
      <c r="P52" s="607"/>
      <c r="Q52" s="310"/>
      <c r="R52" s="605" t="s">
        <v>44</v>
      </c>
      <c r="S52" s="606"/>
      <c r="T52" s="607"/>
      <c r="U52" s="311"/>
      <c r="V52" s="602" t="s">
        <v>44</v>
      </c>
      <c r="W52" s="603"/>
      <c r="X52" s="603"/>
      <c r="Y52" s="603"/>
      <c r="Z52" s="603"/>
      <c r="AA52" s="604"/>
      <c r="AB52" s="244"/>
      <c r="AC52" s="244"/>
      <c r="AD52" s="576"/>
      <c r="AE52" s="576"/>
      <c r="AF52" s="576"/>
    </row>
    <row r="53" spans="1:32" s="11" customFormat="1" ht="22.5">
      <c r="A53" s="427" t="s">
        <v>23</v>
      </c>
      <c r="B53" s="139">
        <v>97645</v>
      </c>
      <c r="C53" s="360" t="str">
        <f ca="1">IF($C53="S",REFERENCIA.Descricao,"(digite a descrição aqui)")</f>
        <v>REMOÇÃO DE JANELAS, DE FORMA MANUAL, SEM REAPROVEITAMENTO. AF_12/2017</v>
      </c>
      <c r="D53" s="469" t="s">
        <v>10</v>
      </c>
      <c r="E53" s="544">
        <v>36.840000000000003</v>
      </c>
      <c r="F53" s="516">
        <f t="shared" si="0"/>
        <v>46.683648000000005</v>
      </c>
      <c r="G53" s="516">
        <v>1.2</v>
      </c>
      <c r="H53" s="518">
        <f>G53*E53</f>
        <v>44.208000000000006</v>
      </c>
      <c r="I53" s="287"/>
      <c r="J53" s="127"/>
      <c r="K53" s="190"/>
      <c r="L53" s="191"/>
      <c r="M53" s="183"/>
      <c r="N53" s="184"/>
      <c r="O53" s="190"/>
      <c r="P53" s="203"/>
      <c r="Q53" s="310"/>
      <c r="R53" s="168"/>
      <c r="S53" s="190"/>
      <c r="T53" s="203"/>
      <c r="U53" s="311"/>
      <c r="V53" s="225"/>
      <c r="W53" s="226"/>
      <c r="X53" s="232"/>
      <c r="Y53" s="233"/>
      <c r="Z53" s="229"/>
      <c r="AA53" s="276"/>
      <c r="AB53" s="244"/>
      <c r="AC53" s="244"/>
      <c r="AD53" s="160"/>
      <c r="AE53" s="165"/>
      <c r="AF53" s="162"/>
    </row>
    <row r="54" spans="1:32" s="11" customFormat="1" ht="33.75" customHeight="1">
      <c r="A54" s="427" t="s">
        <v>39</v>
      </c>
      <c r="B54" s="381" t="s">
        <v>242</v>
      </c>
      <c r="C54" s="401" t="s">
        <v>243</v>
      </c>
      <c r="D54" s="381" t="s">
        <v>43</v>
      </c>
      <c r="E54" s="544">
        <v>91.79</v>
      </c>
      <c r="F54" s="516">
        <f t="shared" si="0"/>
        <v>116.31628800000001</v>
      </c>
      <c r="G54" s="516">
        <v>3</v>
      </c>
      <c r="H54" s="518">
        <f t="shared" ref="H54:H57" si="6">G54*E54</f>
        <v>275.37</v>
      </c>
      <c r="I54" s="287"/>
      <c r="J54" s="305"/>
      <c r="K54" s="314"/>
      <c r="L54" s="315"/>
      <c r="M54" s="183"/>
      <c r="N54" s="308"/>
      <c r="O54" s="314"/>
      <c r="P54" s="350"/>
      <c r="Q54" s="310"/>
      <c r="R54" s="351"/>
      <c r="S54" s="314"/>
      <c r="T54" s="350"/>
      <c r="U54" s="311"/>
      <c r="V54" s="225"/>
      <c r="W54" s="226"/>
      <c r="X54" s="232"/>
      <c r="Y54" s="233"/>
      <c r="Z54" s="229"/>
      <c r="AA54" s="276"/>
      <c r="AB54" s="244"/>
      <c r="AC54" s="244"/>
      <c r="AD54" s="160"/>
      <c r="AE54" s="165"/>
      <c r="AF54" s="162"/>
    </row>
    <row r="55" spans="1:32" s="11" customFormat="1" ht="22.5">
      <c r="A55" s="427" t="s">
        <v>40</v>
      </c>
      <c r="B55" s="381" t="s">
        <v>244</v>
      </c>
      <c r="C55" s="401" t="s">
        <v>245</v>
      </c>
      <c r="D55" s="470" t="s">
        <v>10</v>
      </c>
      <c r="E55" s="544">
        <v>882.04300000000001</v>
      </c>
      <c r="F55" s="516">
        <f t="shared" ref="F55:F70" si="7">(E55*26.72)/100+E55</f>
        <v>1117.7248896000001</v>
      </c>
      <c r="G55" s="516">
        <v>4.16</v>
      </c>
      <c r="H55" s="518">
        <f t="shared" si="6"/>
        <v>3669.2988800000003</v>
      </c>
      <c r="I55" s="287"/>
      <c r="J55" s="305"/>
      <c r="K55" s="314"/>
      <c r="L55" s="315"/>
      <c r="M55" s="183"/>
      <c r="N55" s="308"/>
      <c r="O55" s="314"/>
      <c r="P55" s="350"/>
      <c r="Q55" s="310"/>
      <c r="R55" s="305"/>
      <c r="S55" s="314"/>
      <c r="T55" s="350"/>
      <c r="U55" s="311"/>
      <c r="V55" s="225"/>
      <c r="W55" s="226"/>
      <c r="X55" s="232"/>
      <c r="Y55" s="233"/>
      <c r="Z55" s="229"/>
      <c r="AA55" s="276"/>
      <c r="AB55" s="244"/>
      <c r="AC55" s="244"/>
      <c r="AD55" s="160"/>
      <c r="AE55" s="165"/>
      <c r="AF55" s="162"/>
    </row>
    <row r="56" spans="1:32" s="11" customFormat="1" ht="36.75" customHeight="1">
      <c r="A56" s="427" t="s">
        <v>41</v>
      </c>
      <c r="B56" s="381" t="s">
        <v>246</v>
      </c>
      <c r="C56" s="401" t="s">
        <v>247</v>
      </c>
      <c r="D56" s="501" t="s">
        <v>43</v>
      </c>
      <c r="E56" s="544">
        <v>79.22</v>
      </c>
      <c r="F56" s="516">
        <f t="shared" si="7"/>
        <v>100.387584</v>
      </c>
      <c r="G56" s="554">
        <v>2</v>
      </c>
      <c r="H56" s="518">
        <f t="shared" si="6"/>
        <v>158.44</v>
      </c>
      <c r="I56" s="287"/>
      <c r="J56" s="305"/>
      <c r="K56" s="314"/>
      <c r="L56" s="315"/>
      <c r="M56" s="183"/>
      <c r="N56" s="308"/>
      <c r="O56" s="314"/>
      <c r="P56" s="350"/>
      <c r="Q56" s="310"/>
      <c r="R56" s="305"/>
      <c r="S56" s="314"/>
      <c r="T56" s="350"/>
      <c r="U56" s="311"/>
      <c r="V56" s="225"/>
      <c r="W56" s="226"/>
      <c r="X56" s="232"/>
      <c r="Y56" s="233"/>
      <c r="Z56" s="229"/>
      <c r="AA56" s="276"/>
      <c r="AB56" s="244"/>
      <c r="AC56" s="244"/>
      <c r="AD56" s="160"/>
      <c r="AE56" s="165"/>
      <c r="AF56" s="162"/>
    </row>
    <row r="57" spans="1:32" s="11" customFormat="1" ht="45">
      <c r="A57" s="427" t="s">
        <v>42</v>
      </c>
      <c r="B57" s="381" t="s">
        <v>185</v>
      </c>
      <c r="C57" s="380" t="s">
        <v>186</v>
      </c>
      <c r="D57" s="471" t="s">
        <v>10</v>
      </c>
      <c r="E57" s="544">
        <v>399.18</v>
      </c>
      <c r="F57" s="516">
        <f t="shared" si="7"/>
        <v>505.84089599999999</v>
      </c>
      <c r="G57" s="554">
        <v>1.2</v>
      </c>
      <c r="H57" s="518">
        <f t="shared" si="6"/>
        <v>479.01599999999996</v>
      </c>
      <c r="I57" s="287"/>
      <c r="J57" s="305"/>
      <c r="K57" s="306"/>
      <c r="L57" s="309"/>
      <c r="M57" s="183"/>
      <c r="N57" s="305"/>
      <c r="O57" s="306"/>
      <c r="P57" s="309"/>
      <c r="Q57" s="310"/>
      <c r="R57" s="305"/>
      <c r="S57" s="306"/>
      <c r="T57" s="309"/>
      <c r="U57" s="311"/>
      <c r="V57" s="225"/>
      <c r="W57" s="226"/>
      <c r="X57" s="232"/>
      <c r="Y57" s="233"/>
      <c r="Z57" s="229"/>
      <c r="AA57" s="276"/>
      <c r="AB57" s="244"/>
      <c r="AC57" s="244"/>
      <c r="AD57" s="297"/>
      <c r="AE57" s="165"/>
      <c r="AF57" s="162"/>
    </row>
    <row r="58" spans="1:32" s="11" customFormat="1">
      <c r="A58" s="428"/>
      <c r="B58" s="139"/>
      <c r="C58" s="44"/>
      <c r="D58" s="465"/>
      <c r="E58" s="520"/>
      <c r="F58" s="516">
        <f t="shared" si="7"/>
        <v>0</v>
      </c>
      <c r="G58" s="520"/>
      <c r="H58" s="522"/>
      <c r="I58" s="287"/>
      <c r="J58" s="195"/>
      <c r="K58" s="196"/>
      <c r="L58" s="197"/>
      <c r="M58" s="183"/>
      <c r="N58" s="198"/>
      <c r="O58" s="196"/>
      <c r="P58" s="199"/>
      <c r="Q58" s="310"/>
      <c r="R58" s="195"/>
      <c r="S58" s="196"/>
      <c r="T58" s="199"/>
      <c r="U58" s="311"/>
      <c r="V58" s="247"/>
      <c r="W58" s="248"/>
      <c r="X58" s="168"/>
      <c r="Y58" s="248"/>
      <c r="Z58" s="157"/>
      <c r="AA58" s="158"/>
      <c r="AB58" s="244"/>
      <c r="AC58" s="244"/>
      <c r="AD58" s="160"/>
      <c r="AE58" s="165"/>
      <c r="AF58" s="162"/>
    </row>
    <row r="59" spans="1:32" s="11" customFormat="1">
      <c r="A59" s="428"/>
      <c r="B59" s="16"/>
      <c r="C59" s="56" t="s">
        <v>24</v>
      </c>
      <c r="D59" s="472"/>
      <c r="E59" s="524"/>
      <c r="F59" s="524">
        <f t="shared" si="7"/>
        <v>0</v>
      </c>
      <c r="G59" s="524"/>
      <c r="H59" s="526">
        <f>SUM(H53:H58)</f>
        <v>4626.3328799999999</v>
      </c>
      <c r="I59" s="288"/>
      <c r="J59" s="403" t="s">
        <v>162</v>
      </c>
      <c r="K59" s="404">
        <f>SUM(K53:K56)</f>
        <v>0</v>
      </c>
      <c r="L59" s="405">
        <f>K59/H59</f>
        <v>0</v>
      </c>
      <c r="M59" s="183"/>
      <c r="N59" s="406" t="s">
        <v>162</v>
      </c>
      <c r="O59" s="404">
        <f>SUM(O53:O56)</f>
        <v>0</v>
      </c>
      <c r="P59" s="407">
        <f>O59/H59</f>
        <v>0</v>
      </c>
      <c r="Q59" s="310"/>
      <c r="R59" s="403" t="s">
        <v>162</v>
      </c>
      <c r="S59" s="404">
        <f>SUM(S53:S56)</f>
        <v>0</v>
      </c>
      <c r="T59" s="407">
        <f>S59/H59</f>
        <v>0</v>
      </c>
      <c r="U59" s="311"/>
      <c r="V59" s="635"/>
      <c r="W59" s="636"/>
      <c r="X59" s="636"/>
      <c r="Y59" s="636"/>
      <c r="Z59" s="636"/>
      <c r="AA59" s="637"/>
      <c r="AB59" s="244"/>
      <c r="AC59" s="244"/>
      <c r="AD59" s="163"/>
      <c r="AE59" s="140"/>
      <c r="AF59" s="164"/>
    </row>
    <row r="60" spans="1:32" s="11" customFormat="1">
      <c r="A60" s="429"/>
      <c r="B60" s="45"/>
      <c r="C60" s="46"/>
      <c r="D60" s="464"/>
      <c r="E60" s="557"/>
      <c r="F60" s="516">
        <f t="shared" si="7"/>
        <v>0</v>
      </c>
      <c r="G60" s="557"/>
      <c r="H60" s="558"/>
      <c r="I60" s="288"/>
      <c r="J60" s="195"/>
      <c r="K60" s="196"/>
      <c r="L60" s="197"/>
      <c r="M60" s="183"/>
      <c r="N60" s="198"/>
      <c r="O60" s="196"/>
      <c r="P60" s="199"/>
      <c r="Q60" s="310"/>
      <c r="R60" s="195"/>
      <c r="S60" s="196"/>
      <c r="T60" s="199"/>
      <c r="U60" s="311"/>
      <c r="V60" s="247"/>
      <c r="W60" s="248"/>
      <c r="X60" s="168"/>
      <c r="Y60" s="248"/>
      <c r="Z60" s="157"/>
      <c r="AA60" s="158"/>
      <c r="AB60" s="244"/>
      <c r="AC60" s="244"/>
      <c r="AD60" s="160"/>
      <c r="AE60" s="165"/>
      <c r="AF60" s="162"/>
    </row>
    <row r="61" spans="1:32" s="11" customFormat="1">
      <c r="A61" s="430" t="s">
        <v>25</v>
      </c>
      <c r="B61" s="57"/>
      <c r="C61" s="56" t="s">
        <v>45</v>
      </c>
      <c r="D61" s="473"/>
      <c r="E61" s="539"/>
      <c r="F61" s="524">
        <f t="shared" si="7"/>
        <v>0</v>
      </c>
      <c r="G61" s="539"/>
      <c r="H61" s="548"/>
      <c r="I61" s="287"/>
      <c r="J61" s="605" t="s">
        <v>163</v>
      </c>
      <c r="K61" s="606"/>
      <c r="L61" s="606"/>
      <c r="M61" s="183"/>
      <c r="N61" s="606" t="s">
        <v>163</v>
      </c>
      <c r="O61" s="606"/>
      <c r="P61" s="607"/>
      <c r="Q61" s="310"/>
      <c r="R61" s="605" t="s">
        <v>163</v>
      </c>
      <c r="S61" s="606"/>
      <c r="T61" s="607"/>
      <c r="U61" s="311"/>
      <c r="V61" s="602" t="s">
        <v>163</v>
      </c>
      <c r="W61" s="603"/>
      <c r="X61" s="603"/>
      <c r="Y61" s="603"/>
      <c r="Z61" s="603"/>
      <c r="AA61" s="604"/>
      <c r="AB61" s="244"/>
      <c r="AC61" s="244"/>
      <c r="AD61" s="576"/>
      <c r="AE61" s="576"/>
      <c r="AF61" s="576"/>
    </row>
    <row r="62" spans="1:32" s="11" customFormat="1" ht="22.5">
      <c r="A62" s="427" t="s">
        <v>210</v>
      </c>
      <c r="B62" s="381" t="s">
        <v>240</v>
      </c>
      <c r="C62" s="452" t="s">
        <v>241</v>
      </c>
      <c r="D62" s="470" t="s">
        <v>43</v>
      </c>
      <c r="E62" s="544">
        <v>290.32</v>
      </c>
      <c r="F62" s="516">
        <f t="shared" si="7"/>
        <v>367.89350400000001</v>
      </c>
      <c r="G62" s="559">
        <v>6</v>
      </c>
      <c r="H62" s="518">
        <f>G62*E62</f>
        <v>1741.92</v>
      </c>
      <c r="I62" s="287"/>
      <c r="J62" s="305"/>
      <c r="K62" s="314"/>
      <c r="L62" s="315"/>
      <c r="M62" s="183"/>
      <c r="N62" s="308"/>
      <c r="O62" s="314"/>
      <c r="P62" s="350"/>
      <c r="Q62" s="310"/>
      <c r="R62" s="351"/>
      <c r="S62" s="314"/>
      <c r="T62" s="350"/>
      <c r="U62" s="311"/>
      <c r="V62" s="227"/>
      <c r="W62" s="228"/>
      <c r="X62" s="232"/>
      <c r="Y62" s="233"/>
      <c r="Z62" s="231"/>
      <c r="AA62" s="277"/>
      <c r="AD62" s="160"/>
      <c r="AE62" s="165"/>
      <c r="AF62" s="162"/>
    </row>
    <row r="63" spans="1:32" s="11" customFormat="1" ht="22.5">
      <c r="A63" s="427" t="s">
        <v>26</v>
      </c>
      <c r="B63" s="381" t="s">
        <v>238</v>
      </c>
      <c r="C63" s="452" t="s">
        <v>239</v>
      </c>
      <c r="D63" s="470" t="s">
        <v>43</v>
      </c>
      <c r="E63" s="544">
        <v>282.35300000000001</v>
      </c>
      <c r="F63" s="516">
        <f t="shared" si="7"/>
        <v>357.79772160000005</v>
      </c>
      <c r="G63" s="516">
        <v>1</v>
      </c>
      <c r="H63" s="518">
        <f t="shared" ref="H63:H64" si="8">G63*E63</f>
        <v>282.35300000000001</v>
      </c>
      <c r="I63" s="287"/>
      <c r="J63" s="305"/>
      <c r="K63" s="314"/>
      <c r="L63" s="315"/>
      <c r="M63" s="183"/>
      <c r="N63" s="308"/>
      <c r="O63" s="314"/>
      <c r="P63" s="350"/>
      <c r="Q63" s="310"/>
      <c r="R63" s="351"/>
      <c r="S63" s="314"/>
      <c r="T63" s="350"/>
      <c r="U63" s="311"/>
      <c r="V63" s="227"/>
      <c r="W63" s="228"/>
      <c r="X63" s="232"/>
      <c r="Y63" s="233"/>
      <c r="Z63" s="231"/>
      <c r="AA63" s="277"/>
      <c r="AD63" s="160"/>
      <c r="AE63" s="165"/>
      <c r="AF63" s="162"/>
    </row>
    <row r="64" spans="1:32" s="11" customFormat="1" ht="22.5">
      <c r="A64" s="427" t="s">
        <v>220</v>
      </c>
      <c r="B64" s="381" t="s">
        <v>218</v>
      </c>
      <c r="C64" s="452" t="s">
        <v>219</v>
      </c>
      <c r="D64" s="474" t="s">
        <v>43</v>
      </c>
      <c r="E64" s="544">
        <v>270.20999999999998</v>
      </c>
      <c r="F64" s="516">
        <f t="shared" si="7"/>
        <v>342.41011199999997</v>
      </c>
      <c r="G64" s="516">
        <v>4</v>
      </c>
      <c r="H64" s="518">
        <f t="shared" si="8"/>
        <v>1080.8399999999999</v>
      </c>
      <c r="I64" s="287"/>
      <c r="J64" s="446"/>
      <c r="K64" s="447"/>
      <c r="L64" s="448"/>
      <c r="M64" s="183"/>
      <c r="N64" s="449"/>
      <c r="O64" s="447"/>
      <c r="P64" s="450"/>
      <c r="Q64" s="310"/>
      <c r="R64" s="451"/>
      <c r="S64" s="447"/>
      <c r="T64" s="450"/>
      <c r="U64" s="311"/>
      <c r="V64" s="227"/>
      <c r="W64" s="228"/>
      <c r="X64" s="232"/>
      <c r="Y64" s="233"/>
      <c r="Z64" s="231"/>
      <c r="AA64" s="277"/>
      <c r="AD64" s="402"/>
      <c r="AE64" s="165"/>
      <c r="AF64" s="162"/>
    </row>
    <row r="65" spans="1:32" s="11" customFormat="1">
      <c r="A65" s="431"/>
      <c r="B65" s="90"/>
      <c r="C65" s="49"/>
      <c r="D65" s="48"/>
      <c r="E65" s="536"/>
      <c r="F65" s="516">
        <f t="shared" si="7"/>
        <v>0</v>
      </c>
      <c r="G65" s="536"/>
      <c r="H65" s="560"/>
      <c r="I65" s="288"/>
      <c r="J65" s="195"/>
      <c r="K65" s="196"/>
      <c r="L65" s="197"/>
      <c r="M65" s="183"/>
      <c r="N65" s="198"/>
      <c r="O65" s="196"/>
      <c r="P65" s="199"/>
      <c r="Q65" s="310"/>
      <c r="R65" s="195"/>
      <c r="S65" s="196"/>
      <c r="T65" s="199"/>
      <c r="U65" s="311"/>
      <c r="V65" s="249"/>
      <c r="W65" s="128"/>
      <c r="X65" s="168"/>
      <c r="Y65" s="248"/>
      <c r="Z65" s="127"/>
      <c r="AA65" s="270"/>
      <c r="AB65" s="162"/>
      <c r="AC65" s="216"/>
      <c r="AD65" s="160"/>
      <c r="AE65" s="165"/>
      <c r="AF65" s="162"/>
    </row>
    <row r="66" spans="1:32" s="11" customFormat="1">
      <c r="A66" s="431"/>
      <c r="B66" s="48"/>
      <c r="C66" s="349" t="s">
        <v>223</v>
      </c>
      <c r="D66" s="352"/>
      <c r="E66" s="561"/>
      <c r="F66" s="561">
        <f t="shared" si="7"/>
        <v>0</v>
      </c>
      <c r="G66" s="561"/>
      <c r="H66" s="562">
        <f>SUM(H62:H65)</f>
        <v>3105.1130000000003</v>
      </c>
      <c r="I66" s="288"/>
      <c r="J66" s="220" t="s">
        <v>162</v>
      </c>
      <c r="K66" s="221">
        <f>SUM(K62:K63)</f>
        <v>0</v>
      </c>
      <c r="L66" s="222">
        <f>K66/H66</f>
        <v>0</v>
      </c>
      <c r="M66" s="183"/>
      <c r="N66" s="223" t="s">
        <v>162</v>
      </c>
      <c r="O66" s="221">
        <f>SUM(O62:O63)</f>
        <v>0</v>
      </c>
      <c r="P66" s="224">
        <f>O66/H66</f>
        <v>0</v>
      </c>
      <c r="Q66" s="216"/>
      <c r="R66" s="220" t="s">
        <v>162</v>
      </c>
      <c r="S66" s="221">
        <f>SUM(S62:S63)</f>
        <v>0</v>
      </c>
      <c r="T66" s="224">
        <f>S66/H66</f>
        <v>0</v>
      </c>
      <c r="V66" s="632"/>
      <c r="W66" s="633"/>
      <c r="X66" s="633"/>
      <c r="Y66" s="633"/>
      <c r="Z66" s="633"/>
      <c r="AA66" s="634"/>
      <c r="AB66" s="164"/>
      <c r="AC66" s="216"/>
      <c r="AD66" s="163"/>
      <c r="AE66" s="140"/>
      <c r="AF66" s="164"/>
    </row>
    <row r="67" spans="1:32" s="11" customFormat="1">
      <c r="A67" s="246"/>
      <c r="B67" s="43"/>
      <c r="C67" s="47"/>
      <c r="D67" s="43"/>
      <c r="E67" s="538"/>
      <c r="F67" s="516">
        <f t="shared" si="7"/>
        <v>0</v>
      </c>
      <c r="G67" s="538"/>
      <c r="H67" s="563"/>
      <c r="I67" s="290"/>
      <c r="J67" s="195"/>
      <c r="K67" s="196"/>
      <c r="L67" s="197"/>
      <c r="M67" s="202"/>
      <c r="N67" s="198"/>
      <c r="O67" s="196"/>
      <c r="P67" s="199"/>
      <c r="Q67" s="216"/>
      <c r="R67" s="195"/>
      <c r="S67" s="196"/>
      <c r="T67" s="199"/>
      <c r="V67" s="249"/>
      <c r="W67" s="128"/>
      <c r="X67" s="168"/>
      <c r="Y67" s="248"/>
      <c r="Z67" s="127"/>
      <c r="AA67" s="270"/>
      <c r="AB67" s="162"/>
      <c r="AC67" s="216"/>
      <c r="AD67" s="234"/>
      <c r="AE67" s="165"/>
      <c r="AF67" s="162"/>
    </row>
    <row r="68" spans="1:32" s="11" customFormat="1">
      <c r="A68" s="430" t="s">
        <v>27</v>
      </c>
      <c r="B68" s="55"/>
      <c r="C68" s="56" t="s">
        <v>46</v>
      </c>
      <c r="D68" s="55"/>
      <c r="E68" s="524"/>
      <c r="F68" s="564">
        <f t="shared" si="7"/>
        <v>0</v>
      </c>
      <c r="G68" s="524"/>
      <c r="H68" s="548"/>
      <c r="I68" s="287"/>
      <c r="J68" s="605" t="s">
        <v>46</v>
      </c>
      <c r="K68" s="606"/>
      <c r="L68" s="606"/>
      <c r="M68" s="202"/>
      <c r="N68" s="606" t="s">
        <v>46</v>
      </c>
      <c r="O68" s="606"/>
      <c r="P68" s="607"/>
      <c r="Q68" s="216"/>
      <c r="R68" s="605" t="s">
        <v>46</v>
      </c>
      <c r="S68" s="606"/>
      <c r="T68" s="607"/>
      <c r="V68" s="629" t="s">
        <v>46</v>
      </c>
      <c r="W68" s="630"/>
      <c r="X68" s="630"/>
      <c r="Y68" s="630"/>
      <c r="Z68" s="630"/>
      <c r="AA68" s="631"/>
      <c r="AB68" s="256"/>
      <c r="AC68" s="216"/>
      <c r="AD68" s="576"/>
      <c r="AE68" s="576"/>
      <c r="AF68" s="576"/>
    </row>
    <row r="69" spans="1:32" s="11" customFormat="1" ht="41.25" customHeight="1">
      <c r="A69" s="435" t="s">
        <v>28</v>
      </c>
      <c r="B69" s="400" t="s">
        <v>216</v>
      </c>
      <c r="C69" s="380" t="s">
        <v>217</v>
      </c>
      <c r="D69" s="139" t="s">
        <v>10</v>
      </c>
      <c r="E69" s="544">
        <v>27.8</v>
      </c>
      <c r="F69" s="516">
        <f t="shared" si="7"/>
        <v>35.228160000000003</v>
      </c>
      <c r="G69" s="538">
        <v>32.284999999999997</v>
      </c>
      <c r="H69" s="518">
        <f>G69*E69</f>
        <v>897.52299999999991</v>
      </c>
      <c r="I69" s="287"/>
      <c r="J69" s="127">
        <v>0</v>
      </c>
      <c r="K69" s="190">
        <v>0</v>
      </c>
      <c r="L69" s="191">
        <v>0</v>
      </c>
      <c r="M69" s="202"/>
      <c r="N69" s="184">
        <v>0</v>
      </c>
      <c r="O69" s="190">
        <v>0</v>
      </c>
      <c r="P69" s="203">
        <f>O69/H69</f>
        <v>0</v>
      </c>
      <c r="Q69" s="216"/>
      <c r="R69" s="50"/>
      <c r="S69" s="190"/>
      <c r="T69" s="203"/>
      <c r="V69" s="227"/>
      <c r="W69" s="228"/>
      <c r="X69" s="232"/>
      <c r="Y69" s="233"/>
      <c r="Z69" s="230"/>
      <c r="AA69" s="274"/>
      <c r="AB69" s="162"/>
      <c r="AC69" s="216"/>
      <c r="AD69" s="234"/>
      <c r="AE69" s="165"/>
      <c r="AF69" s="162"/>
    </row>
    <row r="70" spans="1:32" s="11" customFormat="1" ht="22.5">
      <c r="A70" s="435"/>
      <c r="B70" s="400" t="s">
        <v>235</v>
      </c>
      <c r="C70" s="380" t="s">
        <v>236</v>
      </c>
      <c r="D70" s="415" t="s">
        <v>10</v>
      </c>
      <c r="E70" s="544">
        <v>21.12</v>
      </c>
      <c r="F70" s="516">
        <f t="shared" si="7"/>
        <v>26.763263999999999</v>
      </c>
      <c r="G70" s="538">
        <f>'MEMORIAL CÁLCULO'!E50</f>
        <v>6.2279999999999998</v>
      </c>
      <c r="H70" s="518">
        <f>G70*E70</f>
        <v>131.53536</v>
      </c>
      <c r="I70" s="287"/>
      <c r="J70" s="305"/>
      <c r="K70" s="314"/>
      <c r="L70" s="315"/>
      <c r="M70" s="183"/>
      <c r="N70" s="308"/>
      <c r="O70" s="314"/>
      <c r="P70" s="350"/>
      <c r="Q70" s="310"/>
      <c r="R70" s="373"/>
      <c r="S70" s="314"/>
      <c r="T70" s="350"/>
      <c r="U70" s="311"/>
      <c r="V70" s="227"/>
      <c r="W70" s="228"/>
      <c r="X70" s="232"/>
      <c r="Y70" s="233"/>
      <c r="Z70" s="230"/>
      <c r="AA70" s="274"/>
      <c r="AB70" s="162"/>
      <c r="AC70" s="216"/>
      <c r="AD70" s="356"/>
      <c r="AE70" s="165"/>
      <c r="AF70" s="162"/>
    </row>
    <row r="71" spans="1:32" s="11" customFormat="1">
      <c r="A71" s="435"/>
      <c r="B71" s="16"/>
      <c r="C71" s="44"/>
      <c r="D71" s="16"/>
      <c r="E71" s="520"/>
      <c r="F71" s="516"/>
      <c r="G71" s="520"/>
      <c r="H71" s="565"/>
      <c r="I71" s="287"/>
      <c r="J71" s="305"/>
      <c r="K71" s="306"/>
      <c r="L71" s="307"/>
      <c r="M71" s="183"/>
      <c r="N71" s="308"/>
      <c r="O71" s="306"/>
      <c r="P71" s="350"/>
      <c r="Q71" s="310"/>
      <c r="R71" s="305"/>
      <c r="S71" s="306"/>
      <c r="T71" s="350"/>
      <c r="U71" s="311"/>
      <c r="V71" s="246"/>
      <c r="W71" s="90"/>
      <c r="X71" s="90"/>
      <c r="Y71" s="90"/>
      <c r="Z71" s="90"/>
      <c r="AA71" s="170"/>
      <c r="AD71" s="234"/>
      <c r="AE71" s="165"/>
      <c r="AF71" s="162"/>
    </row>
    <row r="72" spans="1:32" s="11" customFormat="1">
      <c r="A72" s="435"/>
      <c r="B72" s="16"/>
      <c r="C72" s="56" t="s">
        <v>29</v>
      </c>
      <c r="D72" s="55"/>
      <c r="E72" s="524"/>
      <c r="F72" s="524"/>
      <c r="G72" s="524"/>
      <c r="H72" s="526">
        <f>SUM(H69:H71)</f>
        <v>1029.05836</v>
      </c>
      <c r="I72" s="288"/>
      <c r="J72" s="204" t="s">
        <v>162</v>
      </c>
      <c r="K72" s="206">
        <f>SUM(K69:K69)</f>
        <v>0</v>
      </c>
      <c r="L72" s="207">
        <f>K72/H72</f>
        <v>0</v>
      </c>
      <c r="M72" s="202"/>
      <c r="N72" s="205" t="s">
        <v>162</v>
      </c>
      <c r="O72" s="206">
        <f>SUM(O69:O69)</f>
        <v>0</v>
      </c>
      <c r="P72" s="208">
        <f>O72/H72</f>
        <v>0</v>
      </c>
      <c r="Q72" s="216"/>
      <c r="R72" s="204" t="s">
        <v>162</v>
      </c>
      <c r="S72" s="206">
        <f>SUM(S69:S69)</f>
        <v>0</v>
      </c>
      <c r="T72" s="203">
        <f t="shared" ref="T72" si="9">S72/H72</f>
        <v>0</v>
      </c>
      <c r="V72" s="618"/>
      <c r="W72" s="619"/>
      <c r="X72" s="619"/>
      <c r="Y72" s="619"/>
      <c r="Z72" s="619"/>
      <c r="AA72" s="620"/>
      <c r="AD72" s="163"/>
      <c r="AE72" s="140"/>
      <c r="AF72" s="162"/>
    </row>
    <row r="73" spans="1:32" s="11" customFormat="1">
      <c r="A73" s="435"/>
      <c r="B73" s="16"/>
      <c r="C73" s="44"/>
      <c r="D73" s="16"/>
      <c r="E73" s="520"/>
      <c r="F73" s="516"/>
      <c r="G73" s="520"/>
      <c r="H73" s="522"/>
      <c r="I73" s="287"/>
      <c r="J73" s="195"/>
      <c r="K73" s="196"/>
      <c r="L73" s="197"/>
      <c r="M73" s="202"/>
      <c r="N73" s="198"/>
      <c r="O73" s="196"/>
      <c r="P73" s="199"/>
      <c r="Q73" s="216"/>
      <c r="R73" s="195"/>
      <c r="S73" s="196"/>
      <c r="T73" s="199"/>
      <c r="V73" s="250"/>
      <c r="W73" s="251"/>
      <c r="X73" s="251"/>
      <c r="Y73" s="251"/>
      <c r="Z73" s="251"/>
      <c r="AA73" s="237"/>
      <c r="AB73" s="245"/>
      <c r="AC73" s="245"/>
      <c r="AD73" s="234"/>
      <c r="AE73" s="165"/>
      <c r="AF73" s="162"/>
    </row>
    <row r="74" spans="1:32">
      <c r="A74" s="436"/>
      <c r="B74" s="91"/>
      <c r="C74" s="92" t="s">
        <v>228</v>
      </c>
      <c r="D74" s="93"/>
      <c r="E74" s="566"/>
      <c r="F74" s="567"/>
      <c r="G74" s="567"/>
      <c r="H74" s="568">
        <f>(H72+H66+H59+H50+H41+H29+H24+H16)-0.002</f>
        <v>37854.580279999995</v>
      </c>
      <c r="I74" s="288"/>
      <c r="J74" s="209" t="s">
        <v>164</v>
      </c>
      <c r="K74" s="210" t="e">
        <f>SUM(K16+#REF!+#REF!+K24+K41+K50+K59+K66+K72)</f>
        <v>#REF!</v>
      </c>
      <c r="L74" s="211" t="e">
        <f>K74/H74</f>
        <v>#REF!</v>
      </c>
      <c r="M74" s="212"/>
      <c r="N74" s="213" t="s">
        <v>164</v>
      </c>
      <c r="O74" s="210" t="e">
        <f>SUM(O16+#REF!+#REF!+O24+O41+O50+O59+O66+O72)</f>
        <v>#REF!</v>
      </c>
      <c r="P74" s="214" t="e">
        <f>O74/H74</f>
        <v>#REF!</v>
      </c>
      <c r="Q74" s="216"/>
      <c r="R74" s="209" t="s">
        <v>164</v>
      </c>
      <c r="S74" s="210" t="e">
        <f>SUM(S16+#REF!+#REF!+S24+S41+S50+S59+S66+S72)</f>
        <v>#REF!</v>
      </c>
      <c r="T74" s="214" t="e">
        <f>S74/H74</f>
        <v>#REF!</v>
      </c>
      <c r="U74" s="11"/>
      <c r="V74" s="250"/>
      <c r="W74" s="251"/>
      <c r="X74" s="251"/>
      <c r="Y74" s="251"/>
      <c r="Z74" s="251"/>
      <c r="AA74" s="237"/>
      <c r="AB74" s="245"/>
      <c r="AC74" s="245"/>
      <c r="AD74" s="163"/>
      <c r="AE74" s="140"/>
      <c r="AF74" s="167"/>
    </row>
    <row r="75" spans="1:32">
      <c r="A75" s="475"/>
      <c r="B75" s="475"/>
      <c r="C75" s="476" t="s">
        <v>231</v>
      </c>
      <c r="D75" s="477"/>
      <c r="E75" s="569"/>
      <c r="F75" s="570"/>
      <c r="G75" s="571"/>
      <c r="H75" s="572">
        <f>(H74*0.2672)-0.004</f>
        <v>10114.739850815997</v>
      </c>
      <c r="U75" s="11"/>
      <c r="V75" s="250"/>
      <c r="W75" s="251">
        <f>SUM(W14:W74)</f>
        <v>0</v>
      </c>
      <c r="X75" s="251"/>
      <c r="Y75" s="251">
        <f>SUM(Y14:Y69)</f>
        <v>0</v>
      </c>
      <c r="Z75" s="251"/>
      <c r="AA75" s="237">
        <f>SUM(AA13:AA74)</f>
        <v>0</v>
      </c>
      <c r="AB75" s="245"/>
      <c r="AC75" s="245"/>
      <c r="AD75" s="11"/>
      <c r="AE75" s="11"/>
      <c r="AF75" s="11"/>
    </row>
    <row r="76" spans="1:32" ht="23.25" thickBot="1">
      <c r="A76" s="475"/>
      <c r="B76" s="475"/>
      <c r="C76" s="478" t="s">
        <v>229</v>
      </c>
      <c r="D76" s="479"/>
      <c r="E76" s="573"/>
      <c r="F76" s="573"/>
      <c r="G76" s="574"/>
      <c r="H76" s="575">
        <f>SUM(H74:H75)</f>
        <v>47969.320130815991</v>
      </c>
      <c r="U76" s="11"/>
      <c r="V76" s="252"/>
      <c r="W76" s="253" t="s">
        <v>135</v>
      </c>
      <c r="X76" s="254"/>
      <c r="Y76" s="255" t="s">
        <v>136</v>
      </c>
      <c r="Z76" s="254"/>
      <c r="AA76" s="271" t="s">
        <v>137</v>
      </c>
      <c r="AB76" s="4"/>
      <c r="AC76" s="243"/>
      <c r="AD76" s="11"/>
      <c r="AE76" s="11"/>
      <c r="AF76" s="11"/>
    </row>
    <row r="77" spans="1:32" s="11" customFormat="1">
      <c r="A77" s="466"/>
      <c r="B77" s="466"/>
      <c r="C77" s="483"/>
      <c r="D77" s="484"/>
      <c r="E77" s="485"/>
      <c r="F77" s="485"/>
      <c r="G77" s="486"/>
      <c r="H77" s="487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V77" s="4"/>
      <c r="W77" s="480"/>
      <c r="X77" s="243"/>
      <c r="Y77" s="481"/>
      <c r="Z77" s="243"/>
      <c r="AA77" s="482"/>
      <c r="AB77" s="4"/>
      <c r="AC77" s="243"/>
    </row>
    <row r="78" spans="1:32" s="11" customFormat="1">
      <c r="A78" s="466"/>
      <c r="B78" s="466"/>
      <c r="C78" s="483"/>
      <c r="D78" s="484"/>
      <c r="E78" s="485"/>
      <c r="F78" s="485"/>
      <c r="G78" s="486"/>
      <c r="H78" s="487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V78" s="4"/>
      <c r="W78" s="480"/>
      <c r="X78" s="243"/>
      <c r="Y78" s="481"/>
      <c r="Z78" s="243"/>
      <c r="AA78" s="482"/>
      <c r="AB78" s="4"/>
      <c r="AC78" s="243"/>
    </row>
    <row r="79" spans="1:32">
      <c r="A79" s="437"/>
      <c r="B79" s="353"/>
      <c r="C79" s="353" t="s">
        <v>14</v>
      </c>
      <c r="D79" s="353"/>
      <c r="E79" s="353"/>
      <c r="F79" s="353"/>
      <c r="G79" s="353"/>
      <c r="H79" s="357"/>
      <c r="I79" s="353"/>
      <c r="J79" s="353"/>
      <c r="K79" s="353"/>
      <c r="L79" s="353"/>
      <c r="M79" s="353"/>
      <c r="N79" s="353"/>
      <c r="O79" s="353"/>
      <c r="P79" s="353"/>
      <c r="Q79" s="353"/>
      <c r="R79" s="353"/>
      <c r="S79" s="353"/>
      <c r="T79" s="147"/>
      <c r="U79" s="11"/>
      <c r="AB79" s="11"/>
      <c r="AC79" s="11"/>
      <c r="AD79" s="11"/>
      <c r="AE79" s="11"/>
      <c r="AF79" s="11"/>
    </row>
    <row r="80" spans="1:32">
      <c r="A80" s="358"/>
      <c r="B80" s="353"/>
      <c r="C80" s="354" t="s">
        <v>49</v>
      </c>
      <c r="D80" s="354"/>
      <c r="E80" s="354"/>
      <c r="F80" s="354"/>
      <c r="G80" s="354"/>
      <c r="H80" s="438"/>
      <c r="I80" s="354"/>
      <c r="J80" s="354"/>
      <c r="K80" s="354"/>
      <c r="L80" s="354"/>
      <c r="M80" s="354"/>
      <c r="N80" s="354"/>
      <c r="O80" s="354"/>
      <c r="P80" s="354"/>
      <c r="Q80" s="354"/>
      <c r="R80" s="354"/>
      <c r="S80" s="354"/>
      <c r="T80" s="2"/>
      <c r="V80" s="2"/>
      <c r="W80" s="82"/>
      <c r="AB80" s="154"/>
      <c r="AC80" s="152"/>
      <c r="AD80" s="11"/>
      <c r="AE80" s="11"/>
      <c r="AF80" s="11"/>
    </row>
    <row r="81" spans="1:32" ht="12.75" customHeight="1">
      <c r="A81" s="358"/>
      <c r="B81" s="353"/>
      <c r="C81" s="355" t="s">
        <v>48</v>
      </c>
      <c r="D81" s="355"/>
      <c r="E81" s="355"/>
      <c r="F81" s="355"/>
      <c r="G81" s="355"/>
      <c r="H81" s="439"/>
      <c r="I81" s="355"/>
      <c r="J81" s="355"/>
      <c r="K81" s="355"/>
      <c r="L81" s="514">
        <f>H74-L84</f>
        <v>27985.418341999997</v>
      </c>
      <c r="M81" s="355"/>
      <c r="N81" s="355"/>
      <c r="O81" s="355"/>
      <c r="P81" s="355"/>
      <c r="Q81" s="355"/>
      <c r="R81" s="355"/>
      <c r="S81" s="355"/>
      <c r="T81" s="2"/>
      <c r="V81" s="2"/>
      <c r="AB81" s="154"/>
      <c r="AD81" s="11"/>
      <c r="AE81" s="11"/>
      <c r="AF81" s="11"/>
    </row>
    <row r="82" spans="1:32" ht="12.75" customHeight="1">
      <c r="A82" s="358"/>
      <c r="B82" s="353"/>
      <c r="C82" s="418" t="s">
        <v>52</v>
      </c>
      <c r="D82" s="417"/>
      <c r="E82" s="417"/>
      <c r="F82" s="417"/>
      <c r="G82" s="417"/>
      <c r="H82" s="440"/>
      <c r="I82" s="417"/>
      <c r="J82" s="417"/>
      <c r="K82" s="417"/>
      <c r="L82" s="417"/>
      <c r="M82" s="417"/>
      <c r="N82" s="417"/>
      <c r="O82" s="417"/>
      <c r="P82" s="417"/>
      <c r="Q82" s="417"/>
      <c r="R82" s="417"/>
      <c r="S82" s="417"/>
      <c r="T82" s="2"/>
      <c r="V82" s="2"/>
      <c r="AB82" s="154"/>
      <c r="AD82" s="11"/>
      <c r="AE82" s="11"/>
      <c r="AF82" s="11"/>
    </row>
    <row r="83" spans="1:32" ht="25.5" customHeight="1" thickBot="1">
      <c r="A83" s="441"/>
      <c r="B83" s="442"/>
      <c r="C83" s="443"/>
      <c r="D83" s="444"/>
      <c r="E83" s="442"/>
      <c r="F83" s="444"/>
      <c r="G83" s="444"/>
      <c r="H83" s="445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V83" s="2"/>
      <c r="X83" s="146"/>
      <c r="Y83" s="146"/>
      <c r="Z83" s="146"/>
      <c r="AA83" s="146"/>
      <c r="AB83" s="155"/>
      <c r="AD83" s="11"/>
      <c r="AE83" s="11"/>
      <c r="AF83" s="11"/>
    </row>
    <row r="84" spans="1:32">
      <c r="L84" s="51">
        <f>47040.81*20.98%</f>
        <v>9869.1619379999993</v>
      </c>
    </row>
    <row r="93" spans="1:32">
      <c r="K93" s="515">
        <f>H72+H66+H59+H50+H41+H29+H24+H16</f>
        <v>37854.582279999995</v>
      </c>
    </row>
  </sheetData>
  <mergeCells count="66">
    <mergeCell ref="V2:AA2"/>
    <mergeCell ref="V68:AA68"/>
    <mergeCell ref="V66:AA66"/>
    <mergeCell ref="V50:AA50"/>
    <mergeCell ref="V59:AA59"/>
    <mergeCell ref="V24:AA24"/>
    <mergeCell ref="V13:AA13"/>
    <mergeCell ref="V16:AA16"/>
    <mergeCell ref="V31:AA31"/>
    <mergeCell ref="V61:AA61"/>
    <mergeCell ref="V52:AA52"/>
    <mergeCell ref="V18:AA18"/>
    <mergeCell ref="R68:T68"/>
    <mergeCell ref="J61:L61"/>
    <mergeCell ref="N61:P61"/>
    <mergeCell ref="J68:L68"/>
    <mergeCell ref="N68:P68"/>
    <mergeCell ref="V72:AA72"/>
    <mergeCell ref="J11:L11"/>
    <mergeCell ref="N11:P11"/>
    <mergeCell ref="J13:L13"/>
    <mergeCell ref="N13:P13"/>
    <mergeCell ref="J15:L15"/>
    <mergeCell ref="N15:P15"/>
    <mergeCell ref="J18:L18"/>
    <mergeCell ref="N18:P18"/>
    <mergeCell ref="J17:L17"/>
    <mergeCell ref="N17:P17"/>
    <mergeCell ref="R18:T18"/>
    <mergeCell ref="R31:T31"/>
    <mergeCell ref="R17:T17"/>
    <mergeCell ref="R61:T61"/>
    <mergeCell ref="V26:AA26"/>
    <mergeCell ref="J10:P10"/>
    <mergeCell ref="V43:AA43"/>
    <mergeCell ref="R43:T43"/>
    <mergeCell ref="R52:T52"/>
    <mergeCell ref="J31:L31"/>
    <mergeCell ref="N31:P31"/>
    <mergeCell ref="J43:L43"/>
    <mergeCell ref="N43:P43"/>
    <mergeCell ref="J52:L52"/>
    <mergeCell ref="N52:P52"/>
    <mergeCell ref="R11:T11"/>
    <mergeCell ref="R13:T13"/>
    <mergeCell ref="R15:T15"/>
    <mergeCell ref="R26:T26"/>
    <mergeCell ref="J26:L26"/>
    <mergeCell ref="N26:P26"/>
    <mergeCell ref="AD11:AF11"/>
    <mergeCell ref="AD13:AF13"/>
    <mergeCell ref="AD15:AF15"/>
    <mergeCell ref="AD17:AF17"/>
    <mergeCell ref="V8:W8"/>
    <mergeCell ref="A1:H6"/>
    <mergeCell ref="E9:H9"/>
    <mergeCell ref="E7:H8"/>
    <mergeCell ref="A9:C9"/>
    <mergeCell ref="A7:C7"/>
    <mergeCell ref="A8:C8"/>
    <mergeCell ref="AD68:AF68"/>
    <mergeCell ref="AD18:AF18"/>
    <mergeCell ref="AD31:AF31"/>
    <mergeCell ref="AD43:AF43"/>
    <mergeCell ref="AD52:AF52"/>
    <mergeCell ref="AD61:AF61"/>
  </mergeCells>
  <conditionalFormatting sqref="C19:C22 C53 C69:C70 C62:C64 C57 C44:C46 C32:C38">
    <cfRule type="expression" dxfId="83" priority="281" stopIfTrue="1">
      <formula>$C19=1</formula>
    </cfRule>
    <cfRule type="expression" dxfId="82" priority="282" stopIfTrue="1">
      <formula>OR($C19=0,$C19=2,$C19=3,$C19=4)</formula>
    </cfRule>
  </conditionalFormatting>
  <conditionalFormatting sqref="C19:C20">
    <cfRule type="expression" dxfId="81" priority="251" stopIfTrue="1">
      <formula>$C19=1</formula>
    </cfRule>
    <cfRule type="expression" dxfId="80" priority="252" stopIfTrue="1">
      <formula>OR($C19=0,$C19=2,$C19=3,$C19=4)</formula>
    </cfRule>
  </conditionalFormatting>
  <conditionalFormatting sqref="C32:C38">
    <cfRule type="expression" dxfId="79" priority="239" stopIfTrue="1">
      <formula>$C32=1</formula>
    </cfRule>
    <cfRule type="expression" dxfId="78" priority="240" stopIfTrue="1">
      <formula>OR($C32=0,$C32=2,$C32=3,$C32=4)</formula>
    </cfRule>
  </conditionalFormatting>
  <conditionalFormatting sqref="C38">
    <cfRule type="expression" dxfId="77" priority="227" stopIfTrue="1">
      <formula>$C38=1</formula>
    </cfRule>
    <cfRule type="expression" dxfId="76" priority="228" stopIfTrue="1">
      <formula>OR($C38=0,$C38=2,$C38=3,$C38=4)</formula>
    </cfRule>
  </conditionalFormatting>
  <conditionalFormatting sqref="C44">
    <cfRule type="expression" dxfId="75" priority="215" stopIfTrue="1">
      <formula>$C44=1</formula>
    </cfRule>
    <cfRule type="expression" dxfId="74" priority="216" stopIfTrue="1">
      <formula>OR($C44=0,$C44=2,$C44=3,$C44=4)</formula>
    </cfRule>
  </conditionalFormatting>
  <conditionalFormatting sqref="C46">
    <cfRule type="expression" dxfId="73" priority="213" stopIfTrue="1">
      <formula>$C46=1</formula>
    </cfRule>
    <cfRule type="expression" dxfId="72" priority="214" stopIfTrue="1">
      <formula>OR($C46=0,$C46=2,$C46=3,$C46=4)</formula>
    </cfRule>
  </conditionalFormatting>
  <conditionalFormatting sqref="C46">
    <cfRule type="expression" dxfId="71" priority="205" stopIfTrue="1">
      <formula>$C46=1</formula>
    </cfRule>
    <cfRule type="expression" dxfId="70" priority="206" stopIfTrue="1">
      <formula>OR($C46=0,$C46=2,$C46=3,$C46=4)</formula>
    </cfRule>
  </conditionalFormatting>
  <conditionalFormatting sqref="C53">
    <cfRule type="expression" dxfId="69" priority="177" stopIfTrue="1">
      <formula>$C53=1</formula>
    </cfRule>
    <cfRule type="expression" dxfId="68" priority="178" stopIfTrue="1">
      <formula>OR($C53=0,$C53=2,$C53=3,$C53=4)</formula>
    </cfRule>
  </conditionalFormatting>
  <conditionalFormatting sqref="C69">
    <cfRule type="expression" dxfId="67" priority="61" stopIfTrue="1">
      <formula>$C69=1</formula>
    </cfRule>
    <cfRule type="expression" dxfId="66" priority="62" stopIfTrue="1">
      <formula>OR($C69=0,$C69=2,$C69=3,$C69=4)</formula>
    </cfRule>
  </conditionalFormatting>
  <conditionalFormatting sqref="C14">
    <cfRule type="expression" dxfId="65" priority="33" stopIfTrue="1">
      <formula>$C14=1</formula>
    </cfRule>
    <cfRule type="expression" dxfId="64" priority="34" stopIfTrue="1">
      <formula>OR($C14=0,$C14=2,$C14=3,$C14=4)</formula>
    </cfRule>
  </conditionalFormatting>
  <conditionalFormatting sqref="C14">
    <cfRule type="expression" dxfId="63" priority="31" stopIfTrue="1">
      <formula>$C14=1</formula>
    </cfRule>
    <cfRule type="expression" dxfId="62" priority="32" stopIfTrue="1">
      <formula>OR($C14=0,$C14=2,$C14=3,$C14=4)</formula>
    </cfRule>
  </conditionalFormatting>
  <conditionalFormatting sqref="B14">
    <cfRule type="expression" dxfId="61" priority="29" stopIfTrue="1">
      <formula>$C14=1</formula>
    </cfRule>
    <cfRule type="expression" dxfId="60" priority="30" stopIfTrue="1">
      <formula>OR($C14=0,$C14=2,$C14=3,$C14=4)</formula>
    </cfRule>
  </conditionalFormatting>
  <conditionalFormatting sqref="B14">
    <cfRule type="expression" dxfId="59" priority="27" stopIfTrue="1">
      <formula>$C14=1</formula>
    </cfRule>
    <cfRule type="expression" dxfId="58" priority="28" stopIfTrue="1">
      <formula>OR($C14=0,$C14=2,$C14=3,$C14=4)</formula>
    </cfRule>
  </conditionalFormatting>
  <conditionalFormatting sqref="C70">
    <cfRule type="expression" dxfId="57" priority="25" stopIfTrue="1">
      <formula>$C70=1</formula>
    </cfRule>
    <cfRule type="expression" dxfId="56" priority="26" stopIfTrue="1">
      <formula>OR($C70=0,$C70=2,$C70=3,$C70=4)</formula>
    </cfRule>
  </conditionalFormatting>
  <conditionalFormatting sqref="C54">
    <cfRule type="expression" dxfId="55" priority="23" stopIfTrue="1">
      <formula>$C54=1</formula>
    </cfRule>
    <cfRule type="expression" dxfId="54" priority="24" stopIfTrue="1">
      <formula>OR($C54=0,$C54=2,$C54=3,$C54=4)</formula>
    </cfRule>
  </conditionalFormatting>
  <conditionalFormatting sqref="C54">
    <cfRule type="expression" dxfId="53" priority="21" stopIfTrue="1">
      <formula>$C54=1</formula>
    </cfRule>
    <cfRule type="expression" dxfId="52" priority="22" stopIfTrue="1">
      <formula>OR($C54=0,$C54=2,$C54=3,$C54=4)</formula>
    </cfRule>
  </conditionalFormatting>
  <conditionalFormatting sqref="C56">
    <cfRule type="expression" dxfId="51" priority="11" stopIfTrue="1">
      <formula>$C56=1</formula>
    </cfRule>
    <cfRule type="expression" dxfId="50" priority="12" stopIfTrue="1">
      <formula>OR($C56=0,$C56=2,$C56=3,$C56=4)</formula>
    </cfRule>
  </conditionalFormatting>
  <conditionalFormatting sqref="C56">
    <cfRule type="expression" dxfId="49" priority="9" stopIfTrue="1">
      <formula>$C56=1</formula>
    </cfRule>
    <cfRule type="expression" dxfId="48" priority="10" stopIfTrue="1">
      <formula>OR($C56=0,$C56=2,$C56=3,$C56=4)</formula>
    </cfRule>
  </conditionalFormatting>
  <conditionalFormatting sqref="C55">
    <cfRule type="expression" dxfId="47" priority="15" stopIfTrue="1">
      <formula>$C55=1</formula>
    </cfRule>
    <cfRule type="expression" dxfId="46" priority="16" stopIfTrue="1">
      <formula>OR($C55=0,$C55=2,$C55=3,$C55=4)</formula>
    </cfRule>
  </conditionalFormatting>
  <conditionalFormatting sqref="C55">
    <cfRule type="expression" dxfId="45" priority="13" stopIfTrue="1">
      <formula>$C55=1</formula>
    </cfRule>
    <cfRule type="expression" dxfId="44" priority="14" stopIfTrue="1">
      <formula>OR($C55=0,$C55=2,$C55=3,$C55=4)</formula>
    </cfRule>
  </conditionalFormatting>
  <conditionalFormatting sqref="C45">
    <cfRule type="expression" dxfId="43" priority="7" stopIfTrue="1">
      <formula>$C45=1</formula>
    </cfRule>
    <cfRule type="expression" dxfId="42" priority="8" stopIfTrue="1">
      <formula>OR($C45=0,$C45=2,$C45=3,$C45=4)</formula>
    </cfRule>
  </conditionalFormatting>
  <conditionalFormatting sqref="C46">
    <cfRule type="expression" dxfId="41" priority="5" stopIfTrue="1">
      <formula>$C46=1</formula>
    </cfRule>
    <cfRule type="expression" dxfId="40" priority="6" stopIfTrue="1">
      <formula>OR($C46=0,$C46=2,$C46=3,$C46=4)</formula>
    </cfRule>
  </conditionalFormatting>
  <conditionalFormatting sqref="C39">
    <cfRule type="expression" dxfId="39" priority="3" stopIfTrue="1">
      <formula>$C39=1</formula>
    </cfRule>
    <cfRule type="expression" dxfId="38" priority="4" stopIfTrue="1">
      <formula>OR($C39=0,$C39=2,$C39=3,$C39=4)</formula>
    </cfRule>
  </conditionalFormatting>
  <conditionalFormatting sqref="C39">
    <cfRule type="expression" dxfId="37" priority="1" stopIfTrue="1">
      <formula>$C39=1</formula>
    </cfRule>
    <cfRule type="expression" dxfId="36" priority="2" stopIfTrue="1">
      <formula>OR($C39=0,$C39=2,$C39=3,$C39=4)</formula>
    </cfRule>
  </conditionalFormatting>
  <printOptions horizontalCentered="1"/>
  <pageMargins left="0.25" right="0.25" top="0.75" bottom="0.75" header="0.3" footer="0.3"/>
  <pageSetup paperSize="9" scale="76" fitToHeight="0" orientation="portrait" r:id="rId1"/>
  <headerFooter alignWithMargins="0">
    <oddFooter>&amp;CPraça Ferreira Rabelo, 04 - Centro - Natividade/RJE-mail: engenharia@natividade.rj.gov.brFone: (22) 3841-1051 - Ramal: 210&amp;R&amp;P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Normal="100" workbookViewId="0">
      <selection activeCell="A4" sqref="A4:C4"/>
    </sheetView>
  </sheetViews>
  <sheetFormatPr defaultRowHeight="12.75"/>
  <cols>
    <col min="1" max="1" width="9.140625" style="100"/>
    <col min="2" max="2" width="16.5703125" style="95" customWidth="1"/>
    <col min="3" max="3" width="45.140625" style="107" customWidth="1"/>
    <col min="4" max="4" width="7.5703125" customWidth="1"/>
    <col min="5" max="5" width="10.85546875" style="119" customWidth="1"/>
    <col min="6" max="6" width="39.5703125" customWidth="1"/>
    <col min="8" max="8" width="15" customWidth="1"/>
    <col min="9" max="9" width="16.140625" customWidth="1"/>
    <col min="10" max="10" width="21.42578125" customWidth="1"/>
    <col min="11" max="11" width="3.7109375" customWidth="1"/>
    <col min="12" max="12" width="18" customWidth="1"/>
    <col min="13" max="13" width="18.42578125" customWidth="1"/>
    <col min="14" max="14" width="3.5703125" customWidth="1"/>
    <col min="15" max="16" width="15.42578125" customWidth="1"/>
  </cols>
  <sheetData>
    <row r="1" spans="1:16" ht="86.25" customHeight="1">
      <c r="A1" s="673"/>
      <c r="B1" s="674"/>
      <c r="C1" s="674"/>
      <c r="D1" s="674"/>
      <c r="E1" s="674"/>
      <c r="F1" s="675"/>
      <c r="G1" s="80"/>
    </row>
    <row r="2" spans="1:16" ht="12.75" customHeight="1">
      <c r="A2" s="676" t="s">
        <v>33</v>
      </c>
      <c r="B2" s="677"/>
      <c r="C2" s="677"/>
      <c r="D2" s="125"/>
      <c r="E2" s="680" t="s">
        <v>232</v>
      </c>
      <c r="F2" s="681"/>
    </row>
    <row r="3" spans="1:16">
      <c r="A3" s="678" t="s">
        <v>53</v>
      </c>
      <c r="B3" s="594"/>
      <c r="C3" s="594"/>
      <c r="E3" s="682"/>
      <c r="F3" s="683"/>
    </row>
    <row r="4" spans="1:16">
      <c r="A4" s="679" t="s">
        <v>263</v>
      </c>
      <c r="B4" s="592"/>
      <c r="C4" s="592"/>
      <c r="D4" s="126"/>
      <c r="E4" s="684"/>
      <c r="F4" s="685"/>
      <c r="G4" s="131"/>
    </row>
    <row r="5" spans="1:16">
      <c r="A5" s="85" t="s">
        <v>6</v>
      </c>
      <c r="B5" s="85" t="s">
        <v>0</v>
      </c>
      <c r="C5" s="85" t="s">
        <v>1</v>
      </c>
      <c r="D5" s="85" t="s">
        <v>2</v>
      </c>
      <c r="E5" s="111" t="s">
        <v>106</v>
      </c>
      <c r="F5" s="111" t="s">
        <v>107</v>
      </c>
      <c r="G5" s="130"/>
      <c r="H5" s="658" t="s">
        <v>115</v>
      </c>
      <c r="I5" s="658"/>
      <c r="J5" s="658"/>
      <c r="L5" s="658" t="s">
        <v>115</v>
      </c>
      <c r="M5" s="658"/>
      <c r="O5" s="658" t="s">
        <v>115</v>
      </c>
      <c r="P5" s="658"/>
    </row>
    <row r="6" spans="1:16" ht="16.5" customHeight="1">
      <c r="A6" s="108" t="s">
        <v>9</v>
      </c>
      <c r="B6" s="108"/>
      <c r="C6" s="109" t="s">
        <v>54</v>
      </c>
      <c r="D6" s="110"/>
      <c r="E6" s="108"/>
      <c r="F6" s="110"/>
      <c r="H6" s="659" t="s">
        <v>114</v>
      </c>
      <c r="I6" s="659"/>
      <c r="J6" s="659"/>
      <c r="L6" s="659" t="s">
        <v>118</v>
      </c>
      <c r="M6" s="659"/>
      <c r="O6" s="659" t="s">
        <v>123</v>
      </c>
      <c r="P6" s="659"/>
    </row>
    <row r="7" spans="1:16">
      <c r="A7" s="42"/>
      <c r="B7" s="42"/>
      <c r="C7" s="102"/>
      <c r="D7" s="46"/>
      <c r="E7" s="42"/>
      <c r="F7" s="46"/>
      <c r="H7" s="138" t="s">
        <v>106</v>
      </c>
      <c r="I7" s="138" t="s">
        <v>116</v>
      </c>
      <c r="J7" s="138" t="s">
        <v>117</v>
      </c>
      <c r="L7" s="138" t="s">
        <v>106</v>
      </c>
      <c r="M7" s="138" t="s">
        <v>116</v>
      </c>
      <c r="O7" s="138" t="s">
        <v>106</v>
      </c>
      <c r="P7" s="138" t="s">
        <v>116</v>
      </c>
    </row>
    <row r="8" spans="1:16" ht="15" customHeight="1">
      <c r="A8" s="113" t="s">
        <v>7</v>
      </c>
      <c r="B8" s="103"/>
      <c r="C8" s="103" t="s">
        <v>15</v>
      </c>
      <c r="D8" s="103"/>
      <c r="E8" s="113"/>
      <c r="F8" s="103"/>
      <c r="H8" s="660" t="s">
        <v>15</v>
      </c>
      <c r="I8" s="664"/>
      <c r="J8" s="661"/>
      <c r="L8" s="660" t="s">
        <v>15</v>
      </c>
      <c r="M8" s="661"/>
      <c r="O8" s="660" t="s">
        <v>15</v>
      </c>
      <c r="P8" s="661"/>
    </row>
    <row r="9" spans="1:16" ht="22.5">
      <c r="A9" s="139" t="s">
        <v>16</v>
      </c>
      <c r="B9" s="382" t="str">
        <f>ORÇAMENTO!B14</f>
        <v>103689</v>
      </c>
      <c r="C9" s="383" t="str">
        <f>ORÇAMENTO!C14</f>
        <v>FORNECIMENTO E INSTALAÇÃO DE PLACA DE OBRA COM CHAPA GALVANIZADA E ESTRUTURA DE MADEIRA. AF_03/2022_PS</v>
      </c>
      <c r="D9" s="382" t="s">
        <v>10</v>
      </c>
      <c r="E9" s="384">
        <v>2.88</v>
      </c>
      <c r="F9" s="367" t="s">
        <v>212</v>
      </c>
      <c r="H9" s="127"/>
      <c r="I9" s="128"/>
      <c r="J9" s="129"/>
      <c r="L9" s="114"/>
      <c r="M9" s="114"/>
      <c r="O9" s="114"/>
      <c r="P9" s="114"/>
    </row>
    <row r="10" spans="1:16">
      <c r="A10" s="644"/>
      <c r="B10" s="645"/>
      <c r="C10" s="645"/>
      <c r="D10" s="645"/>
      <c r="E10" s="645"/>
      <c r="F10" s="646"/>
      <c r="H10" s="132"/>
      <c r="I10" s="133"/>
      <c r="J10" s="134"/>
      <c r="L10" s="656"/>
      <c r="M10" s="657"/>
      <c r="O10" s="656"/>
      <c r="P10" s="657"/>
    </row>
    <row r="11" spans="1:16">
      <c r="A11" s="89" t="s">
        <v>12</v>
      </c>
      <c r="B11" s="53"/>
      <c r="C11" s="103" t="s">
        <v>36</v>
      </c>
      <c r="D11" s="53"/>
      <c r="E11" s="53"/>
      <c r="F11" s="53"/>
      <c r="H11" s="660" t="s">
        <v>36</v>
      </c>
      <c r="I11" s="664"/>
      <c r="J11" s="661"/>
      <c r="L11" s="660" t="s">
        <v>36</v>
      </c>
      <c r="M11" s="664"/>
    </row>
    <row r="12" spans="1:16" ht="33.75">
      <c r="A12" s="139" t="s">
        <v>17</v>
      </c>
      <c r="B12" s="385">
        <f>ORÇAMENTO!B19</f>
        <v>102253</v>
      </c>
      <c r="C12" s="372" t="str">
        <f>ORÇAMENTO!C19</f>
        <v>DIVISORIA SANITÁRIA, TIPO CABINE, EM GRANITO CINZA POLIDO, ESP = 3CM, ASSENTADO COM ARGAMASSA COLANTE AC III-E, EXCLUSIVE FERRAGENS. AF_01/2021</v>
      </c>
      <c r="D12" s="139" t="s">
        <v>10</v>
      </c>
      <c r="E12" s="384">
        <v>1.026</v>
      </c>
      <c r="F12" s="370" t="s">
        <v>179</v>
      </c>
      <c r="H12" s="367"/>
      <c r="I12" s="367"/>
      <c r="J12" s="367"/>
      <c r="L12" s="17"/>
      <c r="M12" s="17"/>
    </row>
    <row r="13" spans="1:16">
      <c r="A13" s="139" t="s">
        <v>18</v>
      </c>
      <c r="B13" s="385" t="str">
        <f>ORÇAMENTO!B20</f>
        <v>05.001.0100-0</v>
      </c>
      <c r="C13" s="372" t="str">
        <f>ORÇAMENTO!C20</f>
        <v>REMOCAO CUIDADOSA DE DIVISORIA DE GRANITO</v>
      </c>
      <c r="D13" s="386" t="s">
        <v>10</v>
      </c>
      <c r="E13" s="384">
        <v>7.5960000000000001</v>
      </c>
      <c r="F13" s="387" t="s">
        <v>108</v>
      </c>
      <c r="H13" s="367"/>
      <c r="I13" s="367"/>
      <c r="J13" s="367"/>
      <c r="L13" s="17"/>
      <c r="M13" s="17"/>
    </row>
    <row r="14" spans="1:16" ht="33.75">
      <c r="A14" s="139" t="s">
        <v>165</v>
      </c>
      <c r="B14" s="385">
        <f>ORÇAMENTO!B21</f>
        <v>97622</v>
      </c>
      <c r="C14" s="372" t="s">
        <v>259</v>
      </c>
      <c r="D14" s="48" t="s">
        <v>35</v>
      </c>
      <c r="E14" s="371">
        <v>0.23100000000000001</v>
      </c>
      <c r="F14" s="367" t="s">
        <v>178</v>
      </c>
      <c r="H14" s="370"/>
      <c r="I14" s="370"/>
      <c r="J14" s="370"/>
      <c r="L14" s="114"/>
      <c r="M14" s="114"/>
    </row>
    <row r="15" spans="1:16" ht="33.75">
      <c r="A15" s="388" t="s">
        <v>166</v>
      </c>
      <c r="B15" s="385">
        <f>ORÇAMENTO!B22</f>
        <v>101965</v>
      </c>
      <c r="C15" s="372" t="str">
        <f>ORÇAMENTO!C22</f>
        <v>PEITORIL LINEAR EM GRANITO OU MÁRMORE, L = 15CM, COMPRIMENTO DE ATÉ 2M, ASSENTADO COM ARGAMASSA 1:6 COM ADITIVO. AF_11/2020</v>
      </c>
      <c r="D15" s="389" t="s">
        <v>4</v>
      </c>
      <c r="E15" s="390" t="s">
        <v>182</v>
      </c>
      <c r="F15" s="391" t="s">
        <v>181</v>
      </c>
      <c r="H15" s="370"/>
      <c r="I15" s="370"/>
      <c r="J15" s="370"/>
      <c r="L15" s="114"/>
      <c r="M15" s="114"/>
    </row>
    <row r="16" spans="1:16">
      <c r="A16" s="650"/>
      <c r="B16" s="651"/>
      <c r="C16" s="651"/>
      <c r="D16" s="651"/>
      <c r="E16" s="651"/>
      <c r="F16" s="652"/>
      <c r="H16" s="317"/>
      <c r="I16" s="318"/>
      <c r="J16" s="319"/>
      <c r="L16" s="317"/>
      <c r="M16" s="319"/>
    </row>
    <row r="17" spans="1:16">
      <c r="A17" s="327" t="s">
        <v>13</v>
      </c>
      <c r="B17" s="324"/>
      <c r="C17" s="325" t="s">
        <v>34</v>
      </c>
      <c r="D17" s="326"/>
      <c r="E17" s="53"/>
      <c r="F17" s="359"/>
      <c r="H17" s="647" t="s">
        <v>34</v>
      </c>
      <c r="I17" s="648"/>
      <c r="J17" s="649"/>
      <c r="L17" s="647" t="s">
        <v>34</v>
      </c>
      <c r="M17" s="649"/>
    </row>
    <row r="18" spans="1:16" ht="22.5">
      <c r="A18" s="363" t="s">
        <v>183</v>
      </c>
      <c r="B18" s="467" t="str">
        <f>ORÇAMENTO!B27</f>
        <v>97104</v>
      </c>
      <c r="C18" s="468" t="str">
        <f>ORÇAMENTO!C27</f>
        <v>EXECUÇÃO DE PAVIMENTO DE CONCRETO SIMPLES (PCS), FCK = 40 MPA, CAMADA COM ESPESSURA DE 15,0 CM. AF_11/2017</v>
      </c>
      <c r="D18" s="363" t="s">
        <v>10</v>
      </c>
      <c r="E18" s="371">
        <v>2.78</v>
      </c>
      <c r="F18" s="392" t="s">
        <v>211</v>
      </c>
      <c r="H18" s="317"/>
      <c r="I18" s="318"/>
      <c r="J18" s="319"/>
      <c r="L18" s="317"/>
      <c r="M18" s="319"/>
    </row>
    <row r="19" spans="1:16">
      <c r="A19" s="653"/>
      <c r="B19" s="654"/>
      <c r="C19" s="654"/>
      <c r="D19" s="654"/>
      <c r="E19" s="654"/>
      <c r="F19" s="655"/>
      <c r="H19" s="132"/>
      <c r="I19" s="133"/>
      <c r="J19" s="134"/>
      <c r="L19" s="656"/>
      <c r="M19" s="657"/>
    </row>
    <row r="20" spans="1:16">
      <c r="A20" s="89" t="s">
        <v>19</v>
      </c>
      <c r="B20" s="55"/>
      <c r="C20" s="101" t="s">
        <v>37</v>
      </c>
      <c r="D20" s="55"/>
      <c r="E20" s="55"/>
      <c r="F20" s="55"/>
      <c r="H20" s="660" t="s">
        <v>37</v>
      </c>
      <c r="I20" s="664"/>
      <c r="J20" s="661"/>
      <c r="L20" s="660" t="s">
        <v>37</v>
      </c>
      <c r="M20" s="661"/>
    </row>
    <row r="21" spans="1:16" ht="78.75">
      <c r="A21" s="139" t="s">
        <v>193</v>
      </c>
      <c r="B21" s="48">
        <f>ORÇAMENTO!B32</f>
        <v>87251</v>
      </c>
      <c r="C21" s="372" t="str">
        <f t="shared" ref="C21" ca="1" si="0">IF($C21="S",REFERENCIA.Descricao,"(digite a descrição aqui)")</f>
        <v>REVESTIMENTO CERÂMICO PARA PISO COM PLACAS TIPO ESMALTADA EXTRA DE DIMENSÕES 45X45 CM APLICADA EM AMBIENTES DE ÁREA MAIOR QUE 10 M2. AF_06/2014</v>
      </c>
      <c r="D21" s="48" t="s">
        <v>10</v>
      </c>
      <c r="E21" s="371">
        <v>26.24</v>
      </c>
      <c r="F21" s="370" t="s">
        <v>188</v>
      </c>
      <c r="H21" s="17"/>
      <c r="I21" s="17"/>
      <c r="J21" s="17"/>
      <c r="L21" s="114"/>
      <c r="M21" s="114"/>
    </row>
    <row r="22" spans="1:16" ht="123.75">
      <c r="A22" s="139" t="s">
        <v>194</v>
      </c>
      <c r="B22" s="48">
        <f>ORÇAMENTO!B33</f>
        <v>87265</v>
      </c>
      <c r="C22" s="393" t="s">
        <v>112</v>
      </c>
      <c r="D22" s="371" t="s">
        <v>10</v>
      </c>
      <c r="E22" s="371">
        <v>10.99</v>
      </c>
      <c r="F22" s="370" t="s">
        <v>189</v>
      </c>
      <c r="H22" s="17"/>
      <c r="I22" s="17"/>
      <c r="J22" s="17"/>
      <c r="L22" s="114"/>
      <c r="M22" s="114"/>
    </row>
    <row r="23" spans="1:16" ht="22.5">
      <c r="A23" s="139" t="s">
        <v>195</v>
      </c>
      <c r="B23" s="48" t="str">
        <f>ORÇAMENTO!B34</f>
        <v>104658</v>
      </c>
      <c r="C23" s="372" t="str">
        <f>ORÇAMENTO!C34</f>
        <v>PISO PODOTÁTIL DE ALERTA OU DIRECIONAL, DE CONCRETO, ASSENTADO SOBRE ARGAMASSA. AF_05/2023</v>
      </c>
      <c r="D23" s="367" t="str">
        <f>ORÇAMENTO!D34</f>
        <v>M2</v>
      </c>
      <c r="E23" s="371">
        <v>32.799999999999997</v>
      </c>
      <c r="F23" s="370" t="s">
        <v>175</v>
      </c>
      <c r="H23" s="17"/>
      <c r="I23" s="17"/>
      <c r="J23" s="17"/>
      <c r="L23" s="17"/>
      <c r="M23" s="17"/>
    </row>
    <row r="24" spans="1:16" ht="67.5">
      <c r="A24" s="139" t="s">
        <v>196</v>
      </c>
      <c r="B24" s="48">
        <f>ORÇAMENTO!B35</f>
        <v>97633</v>
      </c>
      <c r="C24" s="372" t="str">
        <f ca="1">IF($C24="S",REFERENCIA.Descricao,"(digite a descrição aqui)")</f>
        <v>DEMOLIÇÃO DE REVESTIMENTO CERÂMICO, DE FORMA MANUAL, SEM REAPROVEITAMENTO. AF_12/2017</v>
      </c>
      <c r="D24" s="48" t="s">
        <v>10</v>
      </c>
      <c r="E24" s="371">
        <v>37.229999999999997</v>
      </c>
      <c r="F24" s="370" t="s">
        <v>190</v>
      </c>
      <c r="H24" s="17"/>
      <c r="I24" s="141"/>
      <c r="J24" s="142"/>
      <c r="K24" s="149"/>
      <c r="L24" s="114"/>
      <c r="M24" s="114"/>
      <c r="O24" s="369"/>
      <c r="P24" s="368"/>
    </row>
    <row r="25" spans="1:16" ht="33.75">
      <c r="A25" s="139" t="s">
        <v>197</v>
      </c>
      <c r="B25" s="48" t="str">
        <f>ORÇAMENTO!B36</f>
        <v>05.001.0080-0</v>
      </c>
      <c r="C25" s="365" t="s">
        <v>170</v>
      </c>
      <c r="D25" s="394" t="s">
        <v>10</v>
      </c>
      <c r="E25" s="371">
        <v>60.65</v>
      </c>
      <c r="F25" s="370" t="s">
        <v>109</v>
      </c>
      <c r="H25" s="17"/>
      <c r="I25" s="141"/>
      <c r="J25" s="142"/>
      <c r="K25" s="295"/>
      <c r="L25" s="114"/>
      <c r="M25" s="114"/>
      <c r="O25" s="369"/>
      <c r="P25" s="368"/>
    </row>
    <row r="26" spans="1:16" ht="22.5">
      <c r="A26" s="139" t="s">
        <v>199</v>
      </c>
      <c r="B26" s="48" t="str">
        <f>ORÇAMENTO!B37</f>
        <v>05.001.0073-0</v>
      </c>
      <c r="C26" s="365" t="s">
        <v>168</v>
      </c>
      <c r="D26" s="366" t="s">
        <v>10</v>
      </c>
      <c r="E26" s="371">
        <v>32.799999999999997</v>
      </c>
      <c r="F26" s="370" t="s">
        <v>175</v>
      </c>
      <c r="H26" s="17"/>
      <c r="I26" s="17"/>
      <c r="J26" s="17"/>
      <c r="L26" s="148"/>
      <c r="M26" s="148"/>
    </row>
    <row r="27" spans="1:16" ht="56.25">
      <c r="A27" s="139" t="s">
        <v>200</v>
      </c>
      <c r="B27" s="48" t="str">
        <f>ORÇAMENTO!B38</f>
        <v>94273</v>
      </c>
      <c r="C27" s="504" t="str">
        <f>ORÇAMENTO!C38</f>
        <v>ASSENTAMENTO DE GUIA (MEIO-FIO) EM TRECHO RETO, CONFECCIONADA EM CONCRETO PRÉ-FABRICADO, DIMENSÕES 100X15X13X30 CM (COMPRIMENTO X BASE INFERIOR X BASE SUPERIOR X ALTURA), PARA VIAS URBANAS (USO VIÁRIO). AF_06/2016</v>
      </c>
      <c r="D27" s="505" t="str">
        <f>ORÇAMENTO!D38</f>
        <v>M</v>
      </c>
      <c r="E27" s="384">
        <v>60.59</v>
      </c>
      <c r="F27" s="370" t="s">
        <v>250</v>
      </c>
      <c r="H27" s="17"/>
      <c r="I27" s="17"/>
      <c r="J27" s="17"/>
      <c r="L27" s="148"/>
      <c r="M27" s="148"/>
    </row>
    <row r="28" spans="1:16" ht="90">
      <c r="A28" s="427" t="s">
        <v>200</v>
      </c>
      <c r="B28" s="48" t="str">
        <f>ORÇAMENTO!B39</f>
        <v>09.001.0100-0</v>
      </c>
      <c r="C28" s="504" t="s">
        <v>258</v>
      </c>
      <c r="D28" s="48" t="s">
        <v>10</v>
      </c>
      <c r="E28" s="371">
        <v>60.65</v>
      </c>
      <c r="F28" s="370" t="s">
        <v>109</v>
      </c>
      <c r="H28" s="303"/>
      <c r="I28" s="510"/>
      <c r="J28" s="304"/>
      <c r="L28" s="148"/>
      <c r="M28" s="148"/>
    </row>
    <row r="29" spans="1:16">
      <c r="A29" s="653"/>
      <c r="B29" s="654"/>
      <c r="C29" s="654"/>
      <c r="D29" s="654"/>
      <c r="E29" s="654"/>
      <c r="F29" s="655"/>
      <c r="H29" s="132"/>
      <c r="I29" s="133"/>
      <c r="J29" s="134"/>
      <c r="L29" s="112"/>
      <c r="M29" s="112"/>
    </row>
    <row r="30" spans="1:16">
      <c r="A30" s="89" t="s">
        <v>20</v>
      </c>
      <c r="B30" s="55"/>
      <c r="C30" s="101" t="s">
        <v>38</v>
      </c>
      <c r="D30" s="55"/>
      <c r="E30" s="55"/>
      <c r="F30" s="55"/>
      <c r="H30" s="660" t="s">
        <v>38</v>
      </c>
      <c r="I30" s="664"/>
      <c r="J30" s="661"/>
      <c r="L30" s="660" t="s">
        <v>38</v>
      </c>
      <c r="M30" s="661"/>
      <c r="N30" s="130"/>
    </row>
    <row r="31" spans="1:16" ht="64.5" customHeight="1">
      <c r="A31" s="139" t="s">
        <v>201</v>
      </c>
      <c r="B31" s="371">
        <v>94207</v>
      </c>
      <c r="C31" s="360" t="str">
        <f ca="1">IF($C31="S",REFERENCIA.Descricao,"(digite a descrição aqui)")</f>
        <v>TELHAMENTO COM TELHA ONDULADA DE FIBROCIMENTO E = 6 MM, COM RECOBRIMENTO LATERAL DE 1/4 DE ONDA PARA TELHADO COM INCLINAÇÃO MAIOR QUE 10°, COM ATÉ 2 ÁGUAS, INCLUSO IÇAMENTO. AF_06/2016</v>
      </c>
      <c r="D31" s="371" t="s">
        <v>10</v>
      </c>
      <c r="E31" s="395">
        <v>11.14</v>
      </c>
      <c r="F31" s="370" t="s">
        <v>213</v>
      </c>
      <c r="H31" s="17">
        <v>0</v>
      </c>
      <c r="I31" s="17">
        <v>0</v>
      </c>
      <c r="J31" s="17">
        <v>0</v>
      </c>
      <c r="L31" s="17">
        <v>0</v>
      </c>
      <c r="M31" s="17">
        <v>0</v>
      </c>
      <c r="N31" s="150"/>
    </row>
    <row r="32" spans="1:16" ht="39" customHeight="1">
      <c r="A32" s="139" t="s">
        <v>205</v>
      </c>
      <c r="B32" s="396" t="str">
        <f>ORÇAMENTO!B45</f>
        <v>94227</v>
      </c>
      <c r="C32" s="397" t="str">
        <f>ORÇAMENTO!C45</f>
        <v>CALHA EM CHAPA DE AÇO GALVANIZADO NÚMERO 24, DESENVOLVIMENTO DE 33 CM, INCLUSO TRANSPORTE VERTICAL. AF_07/2019</v>
      </c>
      <c r="D32" s="381" t="s">
        <v>4</v>
      </c>
      <c r="E32" s="371">
        <v>5.84</v>
      </c>
      <c r="F32" s="370" t="s">
        <v>204</v>
      </c>
      <c r="H32" s="17">
        <v>0</v>
      </c>
      <c r="I32" s="17">
        <v>0</v>
      </c>
      <c r="J32" s="17">
        <v>0</v>
      </c>
      <c r="L32" s="17">
        <v>0</v>
      </c>
      <c r="M32" s="17">
        <v>0</v>
      </c>
      <c r="N32" s="150"/>
    </row>
    <row r="33" spans="1:13" ht="41.25" customHeight="1">
      <c r="A33" s="139" t="s">
        <v>206</v>
      </c>
      <c r="B33" s="396" t="str">
        <f>ORÇAMENTO!B46</f>
        <v>96111</v>
      </c>
      <c r="C33" s="397" t="str">
        <f>ORÇAMENTO!C46</f>
        <v>FORRO EM RÉGUAS DE PVC, FRISADO, PARA AMBIENTES RESIDENCIAIS, INCLUSIVE ESTRUTURA DE FIXAÇÃO. AF_05/2017_PS</v>
      </c>
      <c r="D33" s="139" t="s">
        <v>10</v>
      </c>
      <c r="E33" s="384">
        <v>26</v>
      </c>
      <c r="F33" s="370" t="s">
        <v>203</v>
      </c>
      <c r="H33" s="17">
        <v>0</v>
      </c>
      <c r="I33" s="17">
        <v>0</v>
      </c>
      <c r="J33" s="17">
        <v>0</v>
      </c>
      <c r="L33" s="17">
        <v>0</v>
      </c>
      <c r="M33" s="17">
        <v>0</v>
      </c>
    </row>
    <row r="34" spans="1:13" ht="86.25" customHeight="1">
      <c r="A34" s="139" t="s">
        <v>202</v>
      </c>
      <c r="B34" s="511" t="str">
        <f>ORÇAMENTO!B48</f>
        <v>11.016.0003-0</v>
      </c>
      <c r="C34" s="512" t="str">
        <f>ORÇAMENTO!C48</f>
        <v>ESTRUTURA METALICA PARA COBERTURA DE GALPAO EM ARCO OU EM DUAS OU MAIS AGUAS,COM TRELICAS,TERCAS,TIRANTES,ETC,SOBRE APOIOS(EXCLUSIVE ESTES)PARA CARGA DE COBERTURA DE FIBROCIMENTO OU METALICA,VAOS ATE 15M,CONSIDERANDO AS PERDAS E UMA DEMAO DE PINTURA ANTIOXIDO,EXCLUSIVE COBERTURA E ACESSORIOS.FORNECIMENTO E MONTAGEM</v>
      </c>
      <c r="D34" s="366" t="s">
        <v>10</v>
      </c>
      <c r="E34" s="136">
        <v>11.14</v>
      </c>
      <c r="F34" s="370" t="s">
        <v>213</v>
      </c>
      <c r="H34" s="293"/>
      <c r="I34" s="293"/>
      <c r="J34" s="293"/>
      <c r="L34" s="291"/>
      <c r="M34" s="292"/>
    </row>
    <row r="35" spans="1:13">
      <c r="A35" s="662"/>
      <c r="B35" s="662"/>
      <c r="C35" s="662"/>
      <c r="D35" s="662"/>
      <c r="E35" s="662"/>
      <c r="F35" s="663"/>
      <c r="L35" s="656"/>
      <c r="M35" s="657"/>
    </row>
    <row r="36" spans="1:13">
      <c r="A36" s="89" t="s">
        <v>22</v>
      </c>
      <c r="B36" s="57"/>
      <c r="C36" s="101" t="s">
        <v>44</v>
      </c>
      <c r="D36" s="55"/>
      <c r="E36" s="55"/>
      <c r="F36" s="55"/>
      <c r="H36" s="660" t="s">
        <v>119</v>
      </c>
      <c r="I36" s="664"/>
      <c r="J36" s="661"/>
      <c r="L36" s="660" t="s">
        <v>119</v>
      </c>
      <c r="M36" s="661"/>
    </row>
    <row r="37" spans="1:13" ht="39" customHeight="1">
      <c r="A37" s="139" t="s">
        <v>23</v>
      </c>
      <c r="B37" s="139">
        <f>ORÇAMENTO!B53</f>
        <v>97645</v>
      </c>
      <c r="C37" s="372" t="str">
        <f ca="1">IF($C37="S",REFERENCIA.Descricao,"(digite a descrição aqui)")</f>
        <v>REMOÇÃO DE JANELAS, DE FORMA MANUAL, SEM REAPROVEITAMENTO. AF_12/2017</v>
      </c>
      <c r="D37" s="367" t="s">
        <v>10</v>
      </c>
      <c r="E37" s="371">
        <v>1.2</v>
      </c>
      <c r="F37" s="370" t="s">
        <v>191</v>
      </c>
      <c r="H37" s="17">
        <v>0</v>
      </c>
      <c r="I37" s="17">
        <v>0</v>
      </c>
      <c r="J37" s="17">
        <v>0</v>
      </c>
      <c r="L37" s="114" t="s">
        <v>121</v>
      </c>
      <c r="M37" s="114" t="s">
        <v>122</v>
      </c>
    </row>
    <row r="38" spans="1:13" ht="44.25" customHeight="1">
      <c r="A38" s="139" t="s">
        <v>39</v>
      </c>
      <c r="B38" s="139" t="str">
        <f>ORÇAMENTO!B54</f>
        <v>100705</v>
      </c>
      <c r="C38" s="370" t="str">
        <f>ORÇAMENTO!C54</f>
        <v>TARJETA TIPO LIVRE/OCUPADO PARA PORTA DE BANHEIRO. AF_12/2019</v>
      </c>
      <c r="D38" s="367" t="s">
        <v>43</v>
      </c>
      <c r="E38" s="384">
        <v>3</v>
      </c>
      <c r="F38" s="370" t="s">
        <v>110</v>
      </c>
      <c r="H38" s="17">
        <v>0</v>
      </c>
      <c r="I38" s="17">
        <v>0</v>
      </c>
      <c r="J38" s="17">
        <v>0</v>
      </c>
      <c r="L38" s="17">
        <v>0</v>
      </c>
      <c r="M38" s="17">
        <v>0</v>
      </c>
    </row>
    <row r="39" spans="1:13" ht="51.75" customHeight="1">
      <c r="A39" s="139" t="s">
        <v>40</v>
      </c>
      <c r="B39" s="139" t="str">
        <f>ORÇAMENTO!B55</f>
        <v>91338</v>
      </c>
      <c r="C39" s="370" t="str">
        <f>ORÇAMENTO!C55</f>
        <v>PORTA DE ALUMÍNIO DE ABRIR COM LAMBRI, COM GUARNIÇÃO, FIXAÇÃO COM PARAFUSOS - FORNECIMENTO E INSTALAÇÃO. AF_12/2019</v>
      </c>
      <c r="D39" s="139" t="s">
        <v>10</v>
      </c>
      <c r="E39" s="371">
        <v>4.16</v>
      </c>
      <c r="F39" s="370" t="s">
        <v>192</v>
      </c>
      <c r="H39" s="17">
        <v>0</v>
      </c>
      <c r="I39" s="17">
        <v>0</v>
      </c>
      <c r="J39" s="17">
        <v>0</v>
      </c>
      <c r="L39" s="17">
        <v>0</v>
      </c>
      <c r="M39" s="17">
        <v>0</v>
      </c>
    </row>
    <row r="40" spans="1:13" ht="63.75" customHeight="1">
      <c r="A40" s="139" t="s">
        <v>41</v>
      </c>
      <c r="B40" s="139" t="str">
        <f>ORÇAMENTO!B56</f>
        <v>100704</v>
      </c>
      <c r="C40" s="370" t="str">
        <f>ORÇAMENTO!C56</f>
        <v>PORTA CADEADO ZINCADO OXIDADO PRETO COM CADEADO DE AÇO INOX, LARGURA DE *50* MM. AF_12/2019</v>
      </c>
      <c r="D40" s="367" t="s">
        <v>43</v>
      </c>
      <c r="E40" s="384">
        <v>2</v>
      </c>
      <c r="F40" s="370" t="s">
        <v>214</v>
      </c>
      <c r="H40" s="17">
        <v>0</v>
      </c>
      <c r="I40" s="17">
        <v>0</v>
      </c>
      <c r="J40" s="17">
        <v>0</v>
      </c>
      <c r="L40" s="17">
        <v>0</v>
      </c>
      <c r="M40" s="17">
        <v>0</v>
      </c>
    </row>
    <row r="41" spans="1:13" ht="69" customHeight="1">
      <c r="A41" s="139" t="s">
        <v>42</v>
      </c>
      <c r="B41" s="139" t="str">
        <f>ORÇAMENTO!B57</f>
        <v>94570</v>
      </c>
      <c r="C41" s="370" t="str">
        <f>ORÇAMENTO!C57</f>
        <v>JANELA DE ALUMÍNIO DE CORRER COM 2 FOLHAS PARA VIDROS, COM VIDROS, BATENTE, ACABAMENTO COM ACETATO OU BRILHANTE E FERRAGENS. EXCLUSIVE ALIZAR E CONTRAMARCO. FORNECIMENTO E INSTALAÇÃO. AF_12/2019</v>
      </c>
      <c r="D41" s="48" t="s">
        <v>10</v>
      </c>
      <c r="E41" s="384">
        <v>1.2</v>
      </c>
      <c r="F41" s="370" t="s">
        <v>187</v>
      </c>
      <c r="H41" s="17"/>
      <c r="I41" s="17"/>
      <c r="J41" s="17"/>
      <c r="L41" s="303"/>
      <c r="M41" s="304"/>
    </row>
    <row r="42" spans="1:13">
      <c r="A42" s="644"/>
      <c r="B42" s="645"/>
      <c r="C42" s="645"/>
      <c r="D42" s="645"/>
      <c r="E42" s="645"/>
      <c r="F42" s="646"/>
      <c r="H42" s="112"/>
      <c r="I42" s="112"/>
      <c r="J42" s="112"/>
      <c r="L42" s="665"/>
      <c r="M42" s="663"/>
    </row>
    <row r="43" spans="1:13" ht="33.75" customHeight="1">
      <c r="A43" s="89" t="s">
        <v>25</v>
      </c>
      <c r="B43" s="57"/>
      <c r="C43" s="101" t="s">
        <v>45</v>
      </c>
      <c r="D43" s="58"/>
      <c r="E43" s="58"/>
      <c r="F43" s="58"/>
      <c r="H43" s="112"/>
      <c r="I43" s="112"/>
      <c r="J43" s="112"/>
      <c r="L43" s="660" t="s">
        <v>120</v>
      </c>
      <c r="M43" s="661"/>
    </row>
    <row r="44" spans="1:13" ht="61.5" customHeight="1">
      <c r="A44" s="16" t="s">
        <v>210</v>
      </c>
      <c r="B44" s="52" t="str">
        <f>ORÇAMENTO!B62</f>
        <v>100868</v>
      </c>
      <c r="C44" s="104" t="str">
        <f>ORÇAMENTO!C62</f>
        <v>BARRA DE APOIO RETA, EM ACO INOX POLIDO, COMPRIMENTO 80 CM,  FIXADA NA PAREDE - FORNECIMENTO E INSTALAÇÃO. AF_01/2020</v>
      </c>
      <c r="D44" s="15" t="s">
        <v>43</v>
      </c>
      <c r="E44" s="116">
        <v>6</v>
      </c>
      <c r="F44" s="105" t="s">
        <v>113</v>
      </c>
      <c r="H44" s="112"/>
      <c r="I44" s="112"/>
      <c r="J44" s="112"/>
      <c r="L44" s="17">
        <v>0</v>
      </c>
      <c r="M44" s="17">
        <v>0</v>
      </c>
    </row>
    <row r="45" spans="1:13" ht="39.75" customHeight="1">
      <c r="A45" s="16" t="s">
        <v>26</v>
      </c>
      <c r="B45" s="52" t="str">
        <f>ORÇAMENTO!B63</f>
        <v>100867</v>
      </c>
      <c r="C45" s="104" t="str">
        <f>ORÇAMENTO!C63</f>
        <v>BARRA DE APOIO RETA, EM ACO INOX POLIDO, COMPRIMENTO 70 CM,  FIXADA NA PAREDE - FORNECIMENTO E INSTALAÇÃO. AF_01/2020</v>
      </c>
      <c r="D45" s="15" t="s">
        <v>43</v>
      </c>
      <c r="E45" s="116">
        <v>1</v>
      </c>
      <c r="F45" s="105" t="s">
        <v>215</v>
      </c>
      <c r="H45" s="112"/>
      <c r="I45" s="112"/>
      <c r="J45" s="112"/>
      <c r="L45" s="17">
        <v>0</v>
      </c>
      <c r="M45" s="17">
        <v>0</v>
      </c>
    </row>
    <row r="46" spans="1:13" ht="39.75" customHeight="1">
      <c r="A46" s="16" t="s">
        <v>220</v>
      </c>
      <c r="B46" s="52" t="str">
        <f>ORÇAMENTO!B64</f>
        <v>100866</v>
      </c>
      <c r="C46" s="104" t="str">
        <f>ORÇAMENTO!C64</f>
        <v>BARRA DE APOIO RETA, EM ACO INOX POLIDO, COMPRIMENTO 60CM, FIXADA NA PAREDE - FORNECIMENTO E INSTALAÇÃO. AF_01/2020</v>
      </c>
      <c r="D46" s="453" t="s">
        <v>43</v>
      </c>
      <c r="E46" s="116">
        <v>4</v>
      </c>
      <c r="F46" s="105" t="s">
        <v>221</v>
      </c>
      <c r="H46" s="112"/>
      <c r="I46" s="112"/>
      <c r="J46" s="112"/>
      <c r="L46" s="17"/>
      <c r="M46" s="17"/>
    </row>
    <row r="47" spans="1:13">
      <c r="A47" s="99"/>
      <c r="B47" s="43"/>
      <c r="C47" s="106"/>
      <c r="D47" s="43"/>
      <c r="E47" s="43"/>
      <c r="F47" s="112"/>
      <c r="H47" s="112"/>
      <c r="I47" s="112"/>
      <c r="J47" s="112"/>
      <c r="L47" s="112"/>
      <c r="M47" s="112"/>
    </row>
    <row r="48" spans="1:13">
      <c r="A48" s="89" t="s">
        <v>27</v>
      </c>
      <c r="B48" s="55"/>
      <c r="C48" s="101" t="s">
        <v>46</v>
      </c>
      <c r="D48" s="55"/>
      <c r="E48" s="55"/>
      <c r="F48" s="55"/>
      <c r="H48" s="112"/>
      <c r="I48" s="112"/>
      <c r="J48" s="112"/>
      <c r="L48" s="660" t="s">
        <v>46</v>
      </c>
      <c r="M48" s="661"/>
    </row>
    <row r="49" spans="1:13" ht="101.25">
      <c r="A49" s="15" t="s">
        <v>28</v>
      </c>
      <c r="B49" s="416" t="str">
        <f>ORÇAMENTO!B69</f>
        <v>95625</v>
      </c>
      <c r="C49" s="104" t="str">
        <f>ORÇAMENTO!C69</f>
        <v>APLICAÇÃO MANUAL DE TINTA LÁTEX ACRÍLICA EM SUPERFÍCIES INTERNAS DE SACADA DE EDIFÍCIOS DE MÚLTIPLOS PAVIMENTOS, DUAS DEMÃOS. AF_11/2016</v>
      </c>
      <c r="D49" s="139" t="s">
        <v>10</v>
      </c>
      <c r="E49" s="43">
        <v>32.284999999999997</v>
      </c>
      <c r="F49" s="105" t="s">
        <v>209</v>
      </c>
      <c r="H49" s="112"/>
      <c r="I49" s="112"/>
      <c r="J49" s="112"/>
      <c r="L49" s="17">
        <v>0</v>
      </c>
      <c r="M49" s="17">
        <v>0</v>
      </c>
    </row>
    <row r="50" spans="1:13" ht="68.25" customHeight="1">
      <c r="A50" s="15" t="s">
        <v>222</v>
      </c>
      <c r="B50" s="416" t="str">
        <f>ORÇAMENTO!B70</f>
        <v>102491</v>
      </c>
      <c r="C50" s="104" t="str">
        <f>ORÇAMENTO!C70</f>
        <v>PINTURA DE PISO COM TINTA ACRÍLICA, APLICAÇÃO MANUAL, 2 DEMÃOS, INCLUSO FUNDO PREPARADOR. AF_05/2021</v>
      </c>
      <c r="D50" s="503" t="str">
        <f>ORÇAMENTO!D70</f>
        <v>M2</v>
      </c>
      <c r="E50" s="116">
        <v>6.2279999999999998</v>
      </c>
      <c r="F50" s="105" t="s">
        <v>237</v>
      </c>
      <c r="H50" s="112"/>
      <c r="I50" s="112"/>
      <c r="J50" s="112"/>
      <c r="L50" s="17">
        <v>0</v>
      </c>
      <c r="M50" s="17">
        <v>0</v>
      </c>
    </row>
    <row r="51" spans="1:13" ht="12.75" customHeight="1">
      <c r="A51" s="121"/>
      <c r="B51" s="118"/>
      <c r="C51" s="117"/>
      <c r="D51" s="118"/>
      <c r="E51" s="120"/>
      <c r="F51" s="122"/>
    </row>
    <row r="52" spans="1:13">
      <c r="A52" s="123"/>
      <c r="B52" s="115"/>
      <c r="F52" s="124"/>
    </row>
    <row r="53" spans="1:13">
      <c r="A53" s="666" t="s">
        <v>111</v>
      </c>
      <c r="B53" s="667"/>
      <c r="C53" s="667"/>
      <c r="D53" s="667"/>
      <c r="E53" s="667"/>
      <c r="F53" s="668"/>
    </row>
    <row r="54" spans="1:13">
      <c r="A54" s="669"/>
      <c r="B54" s="667"/>
      <c r="C54" s="667"/>
      <c r="D54" s="667"/>
      <c r="E54" s="667"/>
      <c r="F54" s="668"/>
    </row>
    <row r="55" spans="1:13">
      <c r="A55" s="669"/>
      <c r="B55" s="667"/>
      <c r="C55" s="667"/>
      <c r="D55" s="667"/>
      <c r="E55" s="667"/>
      <c r="F55" s="668"/>
    </row>
    <row r="56" spans="1:13">
      <c r="A56" s="670"/>
      <c r="B56" s="671"/>
      <c r="C56" s="671"/>
      <c r="D56" s="671"/>
      <c r="E56" s="671"/>
      <c r="F56" s="672"/>
    </row>
  </sheetData>
  <mergeCells count="38">
    <mergeCell ref="A1:F1"/>
    <mergeCell ref="A2:C2"/>
    <mergeCell ref="A3:C3"/>
    <mergeCell ref="A4:C4"/>
    <mergeCell ref="E2:F4"/>
    <mergeCell ref="L42:M42"/>
    <mergeCell ref="H5:J5"/>
    <mergeCell ref="H6:J6"/>
    <mergeCell ref="H8:J8"/>
    <mergeCell ref="A53:F56"/>
    <mergeCell ref="H36:J36"/>
    <mergeCell ref="H11:J11"/>
    <mergeCell ref="H20:J20"/>
    <mergeCell ref="H30:J30"/>
    <mergeCell ref="L30:M30"/>
    <mergeCell ref="L36:M36"/>
    <mergeCell ref="L43:M43"/>
    <mergeCell ref="L48:M48"/>
    <mergeCell ref="L5:M5"/>
    <mergeCell ref="L35:M35"/>
    <mergeCell ref="L6:M6"/>
    <mergeCell ref="O10:P10"/>
    <mergeCell ref="O5:P5"/>
    <mergeCell ref="O6:P6"/>
    <mergeCell ref="O8:P8"/>
    <mergeCell ref="A35:F35"/>
    <mergeCell ref="L8:M8"/>
    <mergeCell ref="L20:M20"/>
    <mergeCell ref="L11:M11"/>
    <mergeCell ref="L10:M10"/>
    <mergeCell ref="L19:M19"/>
    <mergeCell ref="L17:M17"/>
    <mergeCell ref="A42:F42"/>
    <mergeCell ref="H17:J17"/>
    <mergeCell ref="A10:F10"/>
    <mergeCell ref="A16:F16"/>
    <mergeCell ref="A19:F19"/>
    <mergeCell ref="A29:F29"/>
  </mergeCells>
  <conditionalFormatting sqref="C25">
    <cfRule type="expression" dxfId="35" priority="69" stopIfTrue="1">
      <formula>$C25=1</formula>
    </cfRule>
    <cfRule type="expression" dxfId="34" priority="70" stopIfTrue="1">
      <formula>OR($C25=0,$C25=2,$C25=3,$C25=4)</formula>
    </cfRule>
  </conditionalFormatting>
  <conditionalFormatting sqref="F13">
    <cfRule type="expression" dxfId="33" priority="63" stopIfTrue="1">
      <formula>$B13=1</formula>
    </cfRule>
    <cfRule type="expression" dxfId="32" priority="64" stopIfTrue="1">
      <formula>OR($B13=0,$B13=2,$B13=3,$B13=4)</formula>
    </cfRule>
  </conditionalFormatting>
  <conditionalFormatting sqref="C25">
    <cfRule type="expression" dxfId="31" priority="53" stopIfTrue="1">
      <formula>$C25=1</formula>
    </cfRule>
    <cfRule type="expression" dxfId="30" priority="54" stopIfTrue="1">
      <formula>OR($C25=0,$C25=2,$C25=3,$C25=4)</formula>
    </cfRule>
  </conditionalFormatting>
  <conditionalFormatting sqref="C12:C15">
    <cfRule type="expression" dxfId="29" priority="43" stopIfTrue="1">
      <formula>$C12=1</formula>
    </cfRule>
    <cfRule type="expression" dxfId="28" priority="44" stopIfTrue="1">
      <formula>OR($C12=0,$C12=2,$C12=3,$C12=4)</formula>
    </cfRule>
  </conditionalFormatting>
  <conditionalFormatting sqref="C12:C15">
    <cfRule type="expression" dxfId="27" priority="41" stopIfTrue="1">
      <formula>$C12=1</formula>
    </cfRule>
    <cfRule type="expression" dxfId="26" priority="42" stopIfTrue="1">
      <formula>OR($C12=0,$C12=2,$C12=3,$C12=4)</formula>
    </cfRule>
  </conditionalFormatting>
  <conditionalFormatting sqref="C26">
    <cfRule type="expression" dxfId="25" priority="31" stopIfTrue="1">
      <formula>$C26=1</formula>
    </cfRule>
    <cfRule type="expression" dxfId="24" priority="32" stopIfTrue="1">
      <formula>OR($C26=0,$C26=2,$C26=3,$C26=4)</formula>
    </cfRule>
  </conditionalFormatting>
  <conditionalFormatting sqref="C31:C34">
    <cfRule type="expression" dxfId="23" priority="21" stopIfTrue="1">
      <formula>$C31=1</formula>
    </cfRule>
    <cfRule type="expression" dxfId="22" priority="22" stopIfTrue="1">
      <formula>OR($C31=0,$C31=2,$C31=3,$C31=4)</formula>
    </cfRule>
  </conditionalFormatting>
  <conditionalFormatting sqref="C31">
    <cfRule type="expression" dxfId="21" priority="19" stopIfTrue="1">
      <formula>$C31=1</formula>
    </cfRule>
    <cfRule type="expression" dxfId="20" priority="20" stopIfTrue="1">
      <formula>OR($C31=0,$C31=2,$C31=3,$C31=4)</formula>
    </cfRule>
  </conditionalFormatting>
  <conditionalFormatting sqref="C28">
    <cfRule type="expression" dxfId="19" priority="3" stopIfTrue="1">
      <formula>$C28=1</formula>
    </cfRule>
    <cfRule type="expression" dxfId="18" priority="4" stopIfTrue="1">
      <formula>OR($C28=0,$C28=2,$C28=3,$C28=4)</formula>
    </cfRule>
  </conditionalFormatting>
  <conditionalFormatting sqref="C28">
    <cfRule type="expression" dxfId="17" priority="1" stopIfTrue="1">
      <formula>$C28=1</formula>
    </cfRule>
    <cfRule type="expression" dxfId="16" priority="2" stopIfTrue="1">
      <formula>OR($C28=0,$C28=2,$C28=3,$C28=4)</formula>
    </cfRule>
  </conditionalFormatting>
  <pageMargins left="0.7" right="0.7" top="0.75" bottom="0.75" header="0.3" footer="0.3"/>
  <pageSetup paperSize="9" scale="69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09" stopIfTrue="1" id="{B3CBFE0B-28D0-4261-BA05-F857CB3D662E}">
            <xm:f>ORÇAMENTO!$C21=1</xm:f>
            <x14:dxf>
              <font>
                <b/>
                <i val="0"/>
                <condense val="0"/>
                <extend val="0"/>
              </font>
              <fill>
                <patternFill patternType="solid">
                  <fgColor indexed="46"/>
                  <bgColor indexed="55"/>
                </patternFill>
              </fill>
              <border>
                <left/>
                <right/>
                <top style="thin">
                  <color indexed="8"/>
                </top>
                <bottom/>
              </border>
            </x14:dxf>
          </x14:cfRule>
          <x14:cfRule type="expression" priority="410" stopIfTrue="1" id="{278A69A5-B5E2-400C-924A-0D49CB33807C}">
            <xm:f>OR(ORÇAMENTO!$C21=0,ORÇAMENTO!$C21=2,ORÇAMENTO!$C21=3,ORÇAMENTO!$C21=4)</xm:f>
            <x14:dxf>
              <font>
                <b/>
                <i val="0"/>
                <condense val="0"/>
                <extend val="0"/>
              </font>
              <fill>
                <patternFill patternType="solid">
                  <fgColor indexed="44"/>
                  <bgColor indexed="22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expression" priority="611" stopIfTrue="1" id="{6D33E525-554C-4699-8771-2917CB2FB24F}">
            <xm:f>ORÇAMENTO!#REF!=1</xm:f>
            <x14:dxf>
              <font>
                <b/>
                <i val="0"/>
                <condense val="0"/>
                <extend val="0"/>
              </font>
              <fill>
                <patternFill patternType="solid">
                  <fgColor indexed="46"/>
                  <bgColor indexed="55"/>
                </patternFill>
              </fill>
              <border>
                <left/>
                <right/>
                <top style="thin">
                  <color indexed="8"/>
                </top>
                <bottom/>
              </border>
            </x14:dxf>
          </x14:cfRule>
          <x14:cfRule type="expression" priority="612" stopIfTrue="1" id="{00D67E2E-6ED8-4F3A-A7B7-2D47954EFEB7}">
            <xm:f>OR(ORÇAMENTO!#REF!=0,ORÇAMENTO!#REF!=2,ORÇAMENTO!#REF!=3,ORÇAMENTO!#REF!=4)</xm:f>
            <x14:dxf>
              <font>
                <b/>
                <i val="0"/>
                <condense val="0"/>
                <extend val="0"/>
              </font>
              <fill>
                <patternFill patternType="solid">
                  <fgColor indexed="44"/>
                  <bgColor indexed="22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expression" priority="623" stopIfTrue="1" id="{6D33E525-554C-4699-8771-2917CB2FB24F}">
            <xm:f>ORÇAMENTO!#REF!=1</xm:f>
            <x14:dxf>
              <font>
                <b/>
                <i val="0"/>
                <condense val="0"/>
                <extend val="0"/>
              </font>
              <fill>
                <patternFill patternType="solid">
                  <fgColor indexed="46"/>
                  <bgColor indexed="55"/>
                </patternFill>
              </fill>
              <border>
                <left/>
                <right/>
                <top style="thin">
                  <color indexed="8"/>
                </top>
                <bottom/>
              </border>
            </x14:dxf>
          </x14:cfRule>
          <x14:cfRule type="expression" priority="624" stopIfTrue="1" id="{00D67E2E-6ED8-4F3A-A7B7-2D47954EFEB7}">
            <xm:f>OR(ORÇAMENTO!#REF!=0,ORÇAMENTO!#REF!=2,ORÇAMENTO!#REF!=3,ORÇAMENTO!#REF!=4)</xm:f>
            <x14:dxf>
              <font>
                <b/>
                <i val="0"/>
                <condense val="0"/>
                <extend val="0"/>
              </font>
              <fill>
                <patternFill patternType="solid">
                  <fgColor indexed="44"/>
                  <bgColor indexed="22"/>
                </patternFill>
              </fill>
            </x14:dxf>
          </x14:cfRule>
          <xm:sqref>C44:C46</xm:sqref>
        </x14:conditionalFormatting>
        <x14:conditionalFormatting xmlns:xm="http://schemas.microsoft.com/office/excel/2006/main">
          <x14:cfRule type="expression" priority="837" stopIfTrue="1" id="{6D33E525-554C-4699-8771-2917CB2FB24F}">
            <xm:f>ORÇAMENTO!#REF!=1</xm:f>
            <x14:dxf>
              <font>
                <b/>
                <i val="0"/>
                <condense val="0"/>
                <extend val="0"/>
              </font>
              <fill>
                <patternFill patternType="solid">
                  <fgColor indexed="46"/>
                  <bgColor indexed="55"/>
                </patternFill>
              </fill>
              <border>
                <left/>
                <right/>
                <top style="thin">
                  <color indexed="8"/>
                </top>
                <bottom/>
              </border>
            </x14:dxf>
          </x14:cfRule>
          <x14:cfRule type="expression" priority="838" stopIfTrue="1" id="{00D67E2E-6ED8-4F3A-A7B7-2D47954EFEB7}">
            <xm:f>OR(ORÇAMENTO!#REF!=0,ORÇAMENTO!#REF!=2,ORÇAMENTO!#REF!=3,ORÇAMENTO!#REF!=4)</xm:f>
            <x14:dxf>
              <font>
                <b/>
                <i val="0"/>
                <condense val="0"/>
                <extend val="0"/>
              </font>
              <fill>
                <patternFill patternType="solid">
                  <fgColor indexed="44"/>
                  <bgColor indexed="22"/>
                </patternFill>
              </fill>
            </x14:dxf>
          </x14:cfRule>
          <xm:sqref>C37</xm:sqref>
        </x14:conditionalFormatting>
        <x14:conditionalFormatting xmlns:xm="http://schemas.microsoft.com/office/excel/2006/main">
          <x14:cfRule type="expression" priority="945" stopIfTrue="1" id="{B3CBFE0B-28D0-4261-BA05-F857CB3D662E}">
            <xm:f>ORÇAMENTO!#REF!=1</xm:f>
            <x14:dxf>
              <font>
                <b/>
                <i val="0"/>
                <condense val="0"/>
                <extend val="0"/>
              </font>
              <fill>
                <patternFill patternType="solid">
                  <fgColor indexed="46"/>
                  <bgColor indexed="55"/>
                </patternFill>
              </fill>
              <border>
                <left/>
                <right/>
                <top style="thin">
                  <color indexed="8"/>
                </top>
                <bottom/>
              </border>
            </x14:dxf>
          </x14:cfRule>
          <x14:cfRule type="expression" priority="946" stopIfTrue="1" id="{278A69A5-B5E2-400C-924A-0D49CB33807C}">
            <xm:f>OR(ORÇAMENTO!#REF!=0,ORÇAMENTO!#REF!=2,ORÇAMENTO!#REF!=3,ORÇAMENTO!#REF!=4)</xm:f>
            <x14:dxf>
              <font>
                <b/>
                <i val="0"/>
                <condense val="0"/>
                <extend val="0"/>
              </font>
              <fill>
                <patternFill patternType="solid">
                  <fgColor indexed="44"/>
                  <bgColor indexed="22"/>
                </patternFill>
              </fill>
            </x14:dxf>
          </x14:cfRule>
          <xm:sqref>C51</xm:sqref>
        </x14:conditionalFormatting>
        <x14:conditionalFormatting xmlns:xm="http://schemas.microsoft.com/office/excel/2006/main">
          <x14:cfRule type="expression" priority="955" stopIfTrue="1" id="{6D33E525-554C-4699-8771-2917CB2FB24F}">
            <xm:f>ORÇAMENTO!$C31=1</xm:f>
            <x14:dxf>
              <font>
                <b/>
                <i val="0"/>
                <condense val="0"/>
                <extend val="0"/>
              </font>
              <fill>
                <patternFill patternType="solid">
                  <fgColor indexed="46"/>
                  <bgColor indexed="55"/>
                </patternFill>
              </fill>
              <border>
                <left/>
                <right/>
                <top style="thin">
                  <color indexed="8"/>
                </top>
                <bottom/>
              </border>
            </x14:dxf>
          </x14:cfRule>
          <x14:cfRule type="expression" priority="956" stopIfTrue="1" id="{00D67E2E-6ED8-4F3A-A7B7-2D47954EFEB7}">
            <xm:f>OR(ORÇAMENTO!$C31=0,ORÇAMENTO!$C31=2,ORÇAMENTO!$C31=3,ORÇAMENTO!$C31=4)</xm:f>
            <x14:dxf>
              <font>
                <b/>
                <i val="0"/>
                <condense val="0"/>
                <extend val="0"/>
              </font>
              <fill>
                <patternFill patternType="solid">
                  <fgColor indexed="44"/>
                  <bgColor indexed="22"/>
                </patternFill>
              </fill>
            </x14:dxf>
          </x14:cfRule>
          <xm:sqref>C24</xm:sqref>
        </x14:conditionalFormatting>
        <x14:conditionalFormatting xmlns:xm="http://schemas.microsoft.com/office/excel/2006/main">
          <x14:cfRule type="expression" priority="9" stopIfTrue="1" id="{C3A711AD-39F0-4AEA-AA86-EC529ED01C1F}">
            <xm:f>ORÇAMENTO!#REF!=1</xm:f>
            <x14:dxf>
              <font>
                <b/>
                <i val="0"/>
                <condense val="0"/>
                <extend val="0"/>
              </font>
              <fill>
                <patternFill patternType="solid">
                  <fgColor indexed="46"/>
                  <bgColor indexed="55"/>
                </patternFill>
              </fill>
              <border>
                <left/>
                <right/>
                <top style="thin">
                  <color indexed="8"/>
                </top>
                <bottom/>
              </border>
            </x14:dxf>
          </x14:cfRule>
          <x14:cfRule type="expression" priority="10" stopIfTrue="1" id="{8948E23C-65F5-4554-AE5B-865C4C9C8938}">
            <xm:f>OR(ORÇAMENTO!#REF!=0,ORÇAMENTO!#REF!=2,ORÇAMENTO!#REF!=3,ORÇAMENTO!#REF!=4)</xm:f>
            <x14:dxf>
              <font>
                <b/>
                <i val="0"/>
                <condense val="0"/>
                <extend val="0"/>
              </font>
              <fill>
                <patternFill patternType="solid">
                  <fgColor indexed="44"/>
                  <bgColor indexed="22"/>
                </patternFill>
              </fill>
            </x14:dxf>
          </x14:cfRule>
          <xm:sqref>C49:C50</xm:sqref>
        </x14:conditionalFormatting>
        <x14:conditionalFormatting xmlns:xm="http://schemas.microsoft.com/office/excel/2006/main">
          <x14:cfRule type="expression" priority="7" stopIfTrue="1" id="{F22E3595-9D93-4EF6-89AA-D39215F996D9}">
            <xm:f>ORÇAMENTO!#REF!=1</xm:f>
            <x14:dxf>
              <font>
                <b/>
                <i val="0"/>
                <condense val="0"/>
                <extend val="0"/>
              </font>
              <fill>
                <patternFill patternType="solid">
                  <fgColor indexed="46"/>
                  <bgColor indexed="55"/>
                </patternFill>
              </fill>
              <border>
                <left/>
                <right/>
                <top style="thin">
                  <color indexed="8"/>
                </top>
                <bottom/>
              </border>
            </x14:dxf>
          </x14:cfRule>
          <x14:cfRule type="expression" priority="8" stopIfTrue="1" id="{23E70E75-E33A-45C0-A871-82B2D70432B5}">
            <xm:f>OR(ORÇAMENTO!#REF!=0,ORÇAMENTO!#REF!=2,ORÇAMENTO!#REF!=3,ORÇAMENTO!#REF!=4)</xm:f>
            <x14:dxf>
              <font>
                <b/>
                <i val="0"/>
                <condense val="0"/>
                <extend val="0"/>
              </font>
              <fill>
                <patternFill patternType="solid">
                  <fgColor indexed="44"/>
                  <bgColor indexed="22"/>
                </patternFill>
              </fill>
            </x14:dxf>
          </x14:cfRule>
          <xm:sqref>B49:B50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37" workbookViewId="0">
      <selection activeCell="K12" sqref="K12"/>
    </sheetView>
  </sheetViews>
  <sheetFormatPr defaultRowHeight="12.75"/>
  <cols>
    <col min="3" max="3" width="9.140625" customWidth="1"/>
    <col min="4" max="4" width="10.85546875" customWidth="1"/>
    <col min="6" max="6" width="10.85546875" customWidth="1"/>
    <col min="7" max="7" width="9.140625" customWidth="1"/>
  </cols>
  <sheetData>
    <row r="1" spans="1:10">
      <c r="A1" s="18"/>
      <c r="B1" s="19"/>
      <c r="C1" s="19"/>
      <c r="D1" s="19"/>
      <c r="E1" s="19"/>
      <c r="F1" s="19"/>
      <c r="G1" s="19"/>
      <c r="H1" s="19"/>
      <c r="I1" s="20"/>
    </row>
    <row r="2" spans="1:10">
      <c r="A2" s="21"/>
      <c r="I2" s="22"/>
    </row>
    <row r="3" spans="1:10">
      <c r="A3" s="21"/>
      <c r="I3" s="22"/>
    </row>
    <row r="4" spans="1:10">
      <c r="A4" s="21"/>
      <c r="I4" s="22"/>
    </row>
    <row r="5" spans="1:10">
      <c r="A5" s="21"/>
      <c r="I5" s="22"/>
    </row>
    <row r="6" spans="1:10">
      <c r="A6" s="21"/>
      <c r="I6" s="22"/>
    </row>
    <row r="7" spans="1:10">
      <c r="A7" s="688" t="s">
        <v>264</v>
      </c>
      <c r="B7" s="689"/>
      <c r="C7" s="689"/>
      <c r="D7" s="689"/>
      <c r="E7" s="689"/>
      <c r="F7" s="689"/>
      <c r="G7" s="689"/>
      <c r="H7" s="689"/>
      <c r="I7" s="690"/>
    </row>
    <row r="8" spans="1:10">
      <c r="A8" s="691"/>
      <c r="B8" s="689"/>
      <c r="C8" s="689"/>
      <c r="D8" s="689"/>
      <c r="E8" s="689"/>
      <c r="F8" s="689"/>
      <c r="G8" s="689"/>
      <c r="H8" s="689"/>
      <c r="I8" s="690"/>
    </row>
    <row r="9" spans="1:10">
      <c r="A9" s="5"/>
      <c r="B9" s="12"/>
      <c r="C9" s="12"/>
      <c r="D9" s="12"/>
      <c r="E9" s="12"/>
      <c r="F9" s="12"/>
      <c r="G9" s="12"/>
      <c r="H9" s="12"/>
      <c r="I9" s="6"/>
      <c r="J9" s="12"/>
    </row>
    <row r="10" spans="1:10">
      <c r="A10" s="692" t="s">
        <v>69</v>
      </c>
      <c r="B10" s="693"/>
      <c r="C10" s="693"/>
      <c r="D10" s="693"/>
      <c r="E10" s="693"/>
      <c r="F10" s="693"/>
      <c r="G10" s="693"/>
      <c r="H10" s="693"/>
      <c r="I10" s="694"/>
      <c r="J10" s="12"/>
    </row>
    <row r="11" spans="1:10">
      <c r="A11" s="695" t="s">
        <v>53</v>
      </c>
      <c r="B11" s="696"/>
      <c r="C11" s="696"/>
      <c r="D11" s="696"/>
      <c r="E11" s="12"/>
      <c r="F11" s="12"/>
      <c r="G11" s="697"/>
      <c r="H11" s="697"/>
      <c r="I11" s="6"/>
      <c r="J11" s="12"/>
    </row>
    <row r="12" spans="1:10">
      <c r="A12" s="698" t="s">
        <v>262</v>
      </c>
      <c r="B12" s="699"/>
      <c r="C12" s="699"/>
      <c r="D12" s="700"/>
      <c r="E12" s="700"/>
      <c r="F12" s="700"/>
      <c r="G12" s="13"/>
      <c r="H12" s="13"/>
      <c r="I12" s="74"/>
      <c r="J12" s="12"/>
    </row>
    <row r="13" spans="1:10">
      <c r="A13" s="21"/>
      <c r="I13" s="22"/>
    </row>
    <row r="14" spans="1:10">
      <c r="A14" s="701" t="s">
        <v>70</v>
      </c>
      <c r="B14" s="702"/>
      <c r="C14" s="702"/>
      <c r="D14" s="702"/>
      <c r="E14" s="702"/>
      <c r="F14" s="702"/>
      <c r="G14" s="702"/>
      <c r="H14" s="702"/>
      <c r="I14" s="71">
        <v>1</v>
      </c>
    </row>
    <row r="15" spans="1:10">
      <c r="A15" s="701" t="s">
        <v>71</v>
      </c>
      <c r="B15" s="702"/>
      <c r="C15" s="702"/>
      <c r="D15" s="702"/>
      <c r="E15" s="702"/>
      <c r="F15" s="702"/>
      <c r="G15" s="702"/>
      <c r="H15" s="702"/>
      <c r="I15" s="71">
        <v>0.03</v>
      </c>
    </row>
    <row r="16" spans="1:10">
      <c r="A16" s="21"/>
      <c r="I16" s="22"/>
    </row>
    <row r="17" spans="1:9">
      <c r="A17" s="703" t="s">
        <v>72</v>
      </c>
      <c r="B17" s="704"/>
      <c r="C17" s="704"/>
      <c r="D17" s="704"/>
      <c r="E17" s="704"/>
      <c r="F17" s="704"/>
      <c r="G17" s="704"/>
      <c r="H17" s="704"/>
      <c r="I17" s="705"/>
    </row>
    <row r="18" spans="1:9">
      <c r="A18" s="21"/>
      <c r="I18" s="22"/>
    </row>
    <row r="19" spans="1:9">
      <c r="A19" s="706" t="s">
        <v>73</v>
      </c>
      <c r="B19" s="707"/>
      <c r="I19" s="22"/>
    </row>
    <row r="20" spans="1:9">
      <c r="A20" s="708" t="s">
        <v>74</v>
      </c>
      <c r="B20" s="709"/>
      <c r="C20" s="709"/>
      <c r="D20" s="709"/>
      <c r="E20" s="709"/>
      <c r="F20" s="709"/>
      <c r="G20" s="709"/>
      <c r="H20" s="709"/>
      <c r="I20" s="710"/>
    </row>
    <row r="21" spans="1:9">
      <c r="A21" s="21"/>
      <c r="I21" s="22"/>
    </row>
    <row r="22" spans="1:9" ht="25.5">
      <c r="A22" s="686" t="s">
        <v>75</v>
      </c>
      <c r="B22" s="687"/>
      <c r="C22" s="687"/>
      <c r="D22" s="687"/>
      <c r="E22" s="687"/>
      <c r="F22" s="687"/>
      <c r="G22" s="687"/>
      <c r="H22" s="72" t="s">
        <v>76</v>
      </c>
      <c r="I22" s="75" t="s">
        <v>77</v>
      </c>
    </row>
    <row r="23" spans="1:9">
      <c r="A23" s="712" t="s">
        <v>78</v>
      </c>
      <c r="B23" s="687"/>
      <c r="C23" s="687"/>
      <c r="D23" s="687"/>
      <c r="E23" s="687"/>
      <c r="F23" s="687"/>
      <c r="G23" s="687"/>
      <c r="H23" s="73" t="s">
        <v>79</v>
      </c>
      <c r="I23" s="76">
        <v>0.03</v>
      </c>
    </row>
    <row r="24" spans="1:9">
      <c r="A24" s="712" t="s">
        <v>88</v>
      </c>
      <c r="B24" s="687"/>
      <c r="C24" s="687"/>
      <c r="D24" s="687"/>
      <c r="E24" s="687"/>
      <c r="F24" s="687"/>
      <c r="G24" s="687"/>
      <c r="H24" s="73" t="s">
        <v>80</v>
      </c>
      <c r="I24" s="76">
        <v>8.0000000000000002E-3</v>
      </c>
    </row>
    <row r="25" spans="1:9">
      <c r="A25" s="712" t="s">
        <v>89</v>
      </c>
      <c r="B25" s="687"/>
      <c r="C25" s="687"/>
      <c r="D25" s="687"/>
      <c r="E25" s="687"/>
      <c r="F25" s="687"/>
      <c r="G25" s="687"/>
      <c r="H25" s="73" t="s">
        <v>81</v>
      </c>
      <c r="I25" s="76">
        <v>9.7000000000000003E-3</v>
      </c>
    </row>
    <row r="26" spans="1:9">
      <c r="A26" s="712" t="s">
        <v>90</v>
      </c>
      <c r="B26" s="687"/>
      <c r="C26" s="687"/>
      <c r="D26" s="687"/>
      <c r="E26" s="687"/>
      <c r="F26" s="687"/>
      <c r="G26" s="687"/>
      <c r="H26" s="73" t="s">
        <v>82</v>
      </c>
      <c r="I26" s="76">
        <v>1.23E-2</v>
      </c>
    </row>
    <row r="27" spans="1:9">
      <c r="A27" s="712" t="s">
        <v>91</v>
      </c>
      <c r="B27" s="687"/>
      <c r="C27" s="687"/>
      <c r="D27" s="687"/>
      <c r="E27" s="687"/>
      <c r="F27" s="687"/>
      <c r="G27" s="687"/>
      <c r="H27" s="73" t="s">
        <v>47</v>
      </c>
      <c r="I27" s="76">
        <v>6.1600000000000002E-2</v>
      </c>
    </row>
    <row r="28" spans="1:9">
      <c r="A28" s="712" t="s">
        <v>92</v>
      </c>
      <c r="B28" s="687"/>
      <c r="C28" s="687"/>
      <c r="D28" s="687"/>
      <c r="E28" s="687"/>
      <c r="F28" s="687"/>
      <c r="G28" s="687"/>
      <c r="H28" s="73" t="s">
        <v>83</v>
      </c>
      <c r="I28" s="76">
        <v>3.6499999999999998E-2</v>
      </c>
    </row>
    <row r="29" spans="1:9">
      <c r="A29" s="712" t="s">
        <v>93</v>
      </c>
      <c r="B29" s="687"/>
      <c r="C29" s="687"/>
      <c r="D29" s="687"/>
      <c r="E29" s="687"/>
      <c r="F29" s="687"/>
      <c r="G29" s="687"/>
      <c r="H29" s="73" t="s">
        <v>84</v>
      </c>
      <c r="I29" s="76">
        <v>0.03</v>
      </c>
    </row>
    <row r="30" spans="1:9" ht="29.25" customHeight="1">
      <c r="A30" s="713" t="s">
        <v>94</v>
      </c>
      <c r="B30" s="714"/>
      <c r="C30" s="714"/>
      <c r="D30" s="714"/>
      <c r="E30" s="714"/>
      <c r="F30" s="714"/>
      <c r="G30" s="714"/>
      <c r="H30" s="73" t="s">
        <v>85</v>
      </c>
      <c r="I30" s="76">
        <v>3.6499999999999998E-2</v>
      </c>
    </row>
    <row r="31" spans="1:9">
      <c r="A31" s="712" t="s">
        <v>95</v>
      </c>
      <c r="B31" s="687"/>
      <c r="C31" s="687"/>
      <c r="D31" s="687"/>
      <c r="E31" s="687"/>
      <c r="F31" s="687"/>
      <c r="G31" s="687"/>
      <c r="H31" s="73" t="s">
        <v>86</v>
      </c>
      <c r="I31" s="76">
        <v>0.20610000000000001</v>
      </c>
    </row>
    <row r="32" spans="1:9">
      <c r="A32" s="715" t="s">
        <v>96</v>
      </c>
      <c r="B32" s="716"/>
      <c r="C32" s="716"/>
      <c r="D32" s="716"/>
      <c r="E32" s="716"/>
      <c r="F32" s="716"/>
      <c r="G32" s="716"/>
      <c r="H32" s="77" t="s">
        <v>87</v>
      </c>
      <c r="I32" s="78">
        <v>0.26719999999999999</v>
      </c>
    </row>
    <row r="33" spans="1:13">
      <c r="A33" s="21"/>
      <c r="I33" s="22"/>
      <c r="M33" s="67"/>
    </row>
    <row r="34" spans="1:13">
      <c r="A34" s="580" t="s">
        <v>97</v>
      </c>
      <c r="B34" s="581"/>
      <c r="C34" s="581"/>
      <c r="D34" s="581"/>
      <c r="E34" s="581"/>
      <c r="F34" s="581"/>
      <c r="G34" s="581"/>
      <c r="H34" s="581"/>
      <c r="I34" s="582"/>
    </row>
    <row r="35" spans="1:13">
      <c r="A35" s="79"/>
      <c r="B35" s="80"/>
      <c r="C35" s="41" t="s">
        <v>98</v>
      </c>
      <c r="D35" s="584" t="s">
        <v>100</v>
      </c>
      <c r="E35" s="584"/>
      <c r="F35" s="584"/>
      <c r="G35" s="41">
        <v>-1</v>
      </c>
      <c r="H35" s="80"/>
      <c r="I35" s="81"/>
    </row>
    <row r="36" spans="1:13">
      <c r="A36" s="79"/>
      <c r="B36" s="80"/>
      <c r="C36" s="82"/>
      <c r="D36" s="711" t="s">
        <v>99</v>
      </c>
      <c r="E36" s="711"/>
      <c r="F36" s="711"/>
      <c r="G36" s="82"/>
      <c r="H36" s="80"/>
      <c r="I36" s="81"/>
    </row>
    <row r="37" spans="1:13">
      <c r="A37" s="21"/>
      <c r="I37" s="22"/>
    </row>
    <row r="38" spans="1:13">
      <c r="A38" s="719" t="s">
        <v>101</v>
      </c>
      <c r="B38" s="720"/>
      <c r="C38" s="720"/>
      <c r="D38" s="720"/>
      <c r="E38" s="720"/>
      <c r="F38" s="720"/>
      <c r="G38" s="720"/>
      <c r="H38" s="720"/>
      <c r="I38" s="721"/>
    </row>
    <row r="39" spans="1:13">
      <c r="A39" s="722"/>
      <c r="B39" s="723"/>
      <c r="C39" s="723"/>
      <c r="D39" s="723"/>
      <c r="E39" s="723"/>
      <c r="F39" s="723"/>
      <c r="G39" s="723"/>
      <c r="H39" s="723"/>
      <c r="I39" s="724"/>
    </row>
    <row r="40" spans="1:13">
      <c r="A40" s="21"/>
      <c r="I40" s="22"/>
    </row>
    <row r="41" spans="1:13">
      <c r="A41" s="725" t="s">
        <v>102</v>
      </c>
      <c r="B41" s="726"/>
      <c r="C41" s="726"/>
      <c r="D41" s="726"/>
      <c r="E41" s="726"/>
      <c r="F41" s="726"/>
      <c r="G41" s="726"/>
      <c r="H41" s="726"/>
      <c r="I41" s="727"/>
    </row>
    <row r="42" spans="1:13">
      <c r="A42" s="728"/>
      <c r="B42" s="729"/>
      <c r="C42" s="729"/>
      <c r="D42" s="729"/>
      <c r="E42" s="729"/>
      <c r="F42" s="729"/>
      <c r="G42" s="729"/>
      <c r="H42" s="729"/>
      <c r="I42" s="730"/>
    </row>
    <row r="43" spans="1:13">
      <c r="A43" s="21"/>
      <c r="I43" s="22"/>
    </row>
    <row r="44" spans="1:13">
      <c r="A44" s="83" t="s">
        <v>103</v>
      </c>
      <c r="I44" s="22"/>
    </row>
    <row r="45" spans="1:13">
      <c r="A45" s="731"/>
      <c r="B45" s="732"/>
      <c r="C45" s="732"/>
      <c r="D45" s="732"/>
      <c r="E45" s="732"/>
      <c r="F45" s="732"/>
      <c r="G45" s="732"/>
      <c r="H45" s="732"/>
      <c r="I45" s="733"/>
    </row>
    <row r="46" spans="1:13">
      <c r="A46" s="734"/>
      <c r="B46" s="735"/>
      <c r="C46" s="735"/>
      <c r="D46" s="735"/>
      <c r="E46" s="735"/>
      <c r="F46" s="735"/>
      <c r="G46" s="735"/>
      <c r="H46" s="735"/>
      <c r="I46" s="736"/>
    </row>
    <row r="47" spans="1:13">
      <c r="A47" s="21"/>
      <c r="I47" s="22"/>
    </row>
    <row r="48" spans="1:13">
      <c r="A48" s="70"/>
      <c r="G48" s="581"/>
      <c r="H48" s="581"/>
      <c r="I48" s="582"/>
    </row>
    <row r="49" spans="1:9" ht="12.75" customHeight="1">
      <c r="A49" s="21"/>
      <c r="C49" s="717"/>
      <c r="D49" s="717"/>
      <c r="E49" s="717"/>
      <c r="F49" s="717"/>
      <c r="G49" s="717"/>
      <c r="I49" s="22"/>
    </row>
    <row r="50" spans="1:9" ht="12" customHeight="1">
      <c r="A50" s="21"/>
      <c r="C50" s="718" t="s">
        <v>49</v>
      </c>
      <c r="D50" s="718"/>
      <c r="E50" s="718"/>
      <c r="F50" s="718"/>
      <c r="G50" s="718"/>
      <c r="I50" s="22"/>
    </row>
    <row r="51" spans="1:9">
      <c r="A51" s="21"/>
      <c r="C51" s="581" t="s">
        <v>48</v>
      </c>
      <c r="D51" s="581"/>
      <c r="E51" s="581"/>
      <c r="F51" s="581"/>
      <c r="G51" s="581"/>
      <c r="I51" s="22"/>
    </row>
    <row r="52" spans="1:9">
      <c r="A52" s="21"/>
      <c r="C52" s="581" t="s">
        <v>52</v>
      </c>
      <c r="D52" s="581"/>
      <c r="E52" s="581"/>
      <c r="F52" s="581"/>
      <c r="G52" s="581"/>
      <c r="I52" s="22"/>
    </row>
    <row r="53" spans="1:9" ht="13.5" thickBot="1">
      <c r="A53" s="65"/>
      <c r="B53" s="68"/>
      <c r="C53" s="68"/>
      <c r="D53" s="68"/>
      <c r="E53" s="68"/>
      <c r="F53" s="68"/>
      <c r="G53" s="68"/>
      <c r="H53" s="68"/>
      <c r="I53" s="69"/>
    </row>
  </sheetData>
  <mergeCells count="34">
    <mergeCell ref="C49:G49"/>
    <mergeCell ref="C50:G50"/>
    <mergeCell ref="C51:G51"/>
    <mergeCell ref="C52:G52"/>
    <mergeCell ref="A38:I39"/>
    <mergeCell ref="A41:I42"/>
    <mergeCell ref="A45:I46"/>
    <mergeCell ref="G48:I48"/>
    <mergeCell ref="D36:F36"/>
    <mergeCell ref="D35:F35"/>
    <mergeCell ref="A23:G23"/>
    <mergeCell ref="A24:G24"/>
    <mergeCell ref="A25:G25"/>
    <mergeCell ref="A26:G26"/>
    <mergeCell ref="A27:G27"/>
    <mergeCell ref="A28:G28"/>
    <mergeCell ref="A29:G29"/>
    <mergeCell ref="A30:G30"/>
    <mergeCell ref="A32:G32"/>
    <mergeCell ref="A31:G31"/>
    <mergeCell ref="A34:I34"/>
    <mergeCell ref="A22:G22"/>
    <mergeCell ref="A7:I8"/>
    <mergeCell ref="A10:F10"/>
    <mergeCell ref="G10:I10"/>
    <mergeCell ref="A11:D11"/>
    <mergeCell ref="G11:H11"/>
    <mergeCell ref="A12:C12"/>
    <mergeCell ref="D12:F12"/>
    <mergeCell ref="A14:H14"/>
    <mergeCell ref="A15:H15"/>
    <mergeCell ref="A17:I17"/>
    <mergeCell ref="A19:B19"/>
    <mergeCell ref="A20:I20"/>
  </mergeCells>
  <pageMargins left="1.1811023622047245" right="0.39370078740157483" top="0.78740157480314965" bottom="0.78740157480314965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zoomScale="110" zoomScaleNormal="110" workbookViewId="0">
      <selection activeCell="H23" sqref="H23"/>
    </sheetView>
  </sheetViews>
  <sheetFormatPr defaultRowHeight="12.75"/>
  <cols>
    <col min="1" max="1" width="5.140625" bestFit="1" customWidth="1"/>
    <col min="2" max="2" width="24.42578125" customWidth="1"/>
    <col min="3" max="3" width="11.85546875" bestFit="1" customWidth="1"/>
    <col min="4" max="4" width="14.5703125" customWidth="1"/>
    <col min="6" max="10" width="10.7109375" bestFit="1" customWidth="1"/>
    <col min="16" max="16" width="9.28515625" bestFit="1" customWidth="1"/>
    <col min="21" max="21" width="10" bestFit="1" customWidth="1"/>
  </cols>
  <sheetData>
    <row r="1" spans="1:17" ht="13.5" thickBot="1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20"/>
    </row>
    <row r="2" spans="1:17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0"/>
    </row>
    <row r="3" spans="1:17">
      <c r="A3" s="21"/>
      <c r="O3" s="22"/>
    </row>
    <row r="4" spans="1:17">
      <c r="A4" s="21"/>
      <c r="B4" s="737"/>
      <c r="C4" s="738"/>
      <c r="D4" s="738"/>
      <c r="E4" s="738"/>
      <c r="F4" s="738"/>
      <c r="G4" s="488"/>
      <c r="H4" s="488"/>
      <c r="I4" s="488"/>
      <c r="J4" s="488"/>
      <c r="K4" s="488"/>
      <c r="L4" s="488"/>
      <c r="M4" s="488"/>
      <c r="N4" s="488"/>
      <c r="O4" s="66"/>
    </row>
    <row r="5" spans="1:17">
      <c r="A5" s="21"/>
      <c r="B5" s="738"/>
      <c r="C5" s="738"/>
      <c r="D5" s="738"/>
      <c r="E5" s="738"/>
      <c r="F5" s="738"/>
      <c r="G5" s="488"/>
      <c r="H5" s="488"/>
      <c r="I5" s="488"/>
      <c r="J5" s="488"/>
      <c r="K5" s="488"/>
      <c r="L5" s="488"/>
      <c r="M5" s="488"/>
      <c r="N5" s="488"/>
      <c r="O5" s="66"/>
    </row>
    <row r="6" spans="1:17" ht="13.5" thickBot="1">
      <c r="A6" s="21"/>
      <c r="B6" s="738"/>
      <c r="C6" s="738"/>
      <c r="D6" s="738"/>
      <c r="E6" s="738"/>
      <c r="F6" s="738"/>
      <c r="G6" s="488"/>
      <c r="H6" s="488"/>
      <c r="I6" s="488"/>
      <c r="J6" s="488"/>
      <c r="K6" s="488"/>
      <c r="L6" s="488"/>
      <c r="M6" s="488"/>
      <c r="N6" s="488"/>
      <c r="O6" s="66"/>
    </row>
    <row r="7" spans="1:17" ht="15">
      <c r="A7" s="739" t="s">
        <v>265</v>
      </c>
      <c r="B7" s="740"/>
      <c r="C7" s="740"/>
      <c r="D7" s="740"/>
      <c r="E7" s="740"/>
      <c r="F7" s="740"/>
      <c r="G7" s="740"/>
      <c r="H7" s="740"/>
      <c r="I7" s="740"/>
      <c r="J7" s="740"/>
      <c r="K7" s="740"/>
      <c r="L7" s="740"/>
      <c r="M7" s="740"/>
      <c r="N7" s="740"/>
      <c r="O7" s="741"/>
    </row>
    <row r="8" spans="1:17">
      <c r="A8" s="23" t="s">
        <v>32</v>
      </c>
      <c r="B8" s="24" t="s">
        <v>54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59"/>
    </row>
    <row r="9" spans="1:17" ht="23.25" customHeight="1">
      <c r="A9" s="742" t="s">
        <v>53</v>
      </c>
      <c r="B9" s="743"/>
      <c r="C9" s="743"/>
      <c r="D9" s="743"/>
      <c r="E9" s="743"/>
      <c r="F9" s="744" t="s">
        <v>232</v>
      </c>
      <c r="G9" s="744"/>
      <c r="H9" s="744"/>
      <c r="I9" s="744"/>
      <c r="J9" s="744"/>
      <c r="K9" s="744"/>
      <c r="L9" s="744"/>
      <c r="M9" s="744"/>
      <c r="N9" s="744"/>
      <c r="O9" s="745"/>
    </row>
    <row r="10" spans="1:17" ht="13.5" thickBot="1">
      <c r="A10" s="746" t="s">
        <v>261</v>
      </c>
      <c r="B10" s="747"/>
      <c r="C10" s="747"/>
      <c r="D10" s="25" t="s">
        <v>58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7" t="s">
        <v>225</v>
      </c>
    </row>
    <row r="11" spans="1:17" ht="18.75" thickBot="1">
      <c r="A11" s="8" t="s">
        <v>8</v>
      </c>
      <c r="B11" s="8" t="s">
        <v>5</v>
      </c>
      <c r="C11" s="9" t="s">
        <v>55</v>
      </c>
      <c r="D11" s="10" t="s">
        <v>59</v>
      </c>
      <c r="E11" s="10" t="s">
        <v>104</v>
      </c>
      <c r="F11" s="10" t="s">
        <v>105</v>
      </c>
      <c r="G11" s="10" t="s">
        <v>60</v>
      </c>
      <c r="H11" s="10" t="s">
        <v>61</v>
      </c>
      <c r="I11" s="10" t="s">
        <v>62</v>
      </c>
      <c r="J11" s="10" t="s">
        <v>63</v>
      </c>
      <c r="K11" s="10" t="s">
        <v>64</v>
      </c>
      <c r="L11" s="10" t="s">
        <v>65</v>
      </c>
      <c r="M11" s="10" t="s">
        <v>66</v>
      </c>
      <c r="N11" s="10" t="s">
        <v>67</v>
      </c>
      <c r="O11" s="9" t="s">
        <v>68</v>
      </c>
    </row>
    <row r="12" spans="1:17" ht="3.75" customHeight="1" thickBot="1">
      <c r="A12" s="26"/>
      <c r="B12" s="27"/>
      <c r="C12" s="26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8"/>
    </row>
    <row r="13" spans="1:17" ht="12.75" customHeight="1">
      <c r="A13" s="748" t="s">
        <v>9</v>
      </c>
      <c r="B13" s="750" t="s">
        <v>54</v>
      </c>
      <c r="C13" s="752"/>
      <c r="D13" s="96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8"/>
    </row>
    <row r="14" spans="1:17" ht="13.5" thickBot="1">
      <c r="A14" s="754"/>
      <c r="B14" s="755"/>
      <c r="C14" s="756"/>
      <c r="D14" s="32"/>
      <c r="E14" s="34"/>
      <c r="F14" s="32"/>
      <c r="G14" s="32"/>
      <c r="H14" s="32"/>
      <c r="I14" s="32"/>
      <c r="J14" s="32"/>
      <c r="K14" s="32"/>
      <c r="L14" s="32"/>
      <c r="M14" s="32"/>
      <c r="N14" s="32"/>
      <c r="O14" s="61"/>
      <c r="P14" s="33"/>
      <c r="Q14" s="33"/>
    </row>
    <row r="15" spans="1:17">
      <c r="A15" s="748" t="s">
        <v>7</v>
      </c>
      <c r="B15" s="750" t="s">
        <v>11</v>
      </c>
      <c r="C15" s="752">
        <f>ORÇAMENTO!H16</f>
        <v>903.94560000000001</v>
      </c>
      <c r="D15" s="63">
        <v>1</v>
      </c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60"/>
      <c r="P15" s="33"/>
      <c r="Q15" s="33"/>
    </row>
    <row r="16" spans="1:17" ht="13.5" thickBot="1">
      <c r="A16" s="749"/>
      <c r="B16" s="751"/>
      <c r="C16" s="753"/>
      <c r="D16" s="32">
        <f>C15*D15</f>
        <v>903.94560000000001</v>
      </c>
      <c r="E16" s="34"/>
      <c r="F16" s="32"/>
      <c r="G16" s="32"/>
      <c r="H16" s="32"/>
      <c r="I16" s="32"/>
      <c r="J16" s="32"/>
      <c r="K16" s="32"/>
      <c r="L16" s="32"/>
      <c r="M16" s="32"/>
      <c r="N16" s="32"/>
      <c r="O16" s="61"/>
      <c r="P16" s="33"/>
      <c r="Q16" s="33"/>
    </row>
    <row r="17" spans="1:21" ht="12.75" customHeight="1">
      <c r="A17" s="748" t="s">
        <v>12</v>
      </c>
      <c r="B17" s="750" t="s">
        <v>36</v>
      </c>
      <c r="C17" s="752">
        <f>ORÇAMENTO!H24</f>
        <v>1349.8350399999999</v>
      </c>
      <c r="D17" s="30"/>
      <c r="E17" s="64">
        <v>0.1215</v>
      </c>
      <c r="F17" s="64">
        <v>0.87849999999999995</v>
      </c>
      <c r="G17" s="31"/>
      <c r="H17" s="31"/>
      <c r="I17" s="31"/>
      <c r="J17" s="31"/>
      <c r="K17" s="31"/>
      <c r="L17" s="31"/>
      <c r="M17" s="31"/>
      <c r="N17" s="31"/>
      <c r="O17" s="60"/>
      <c r="P17" s="33"/>
      <c r="Q17" s="33"/>
    </row>
    <row r="18" spans="1:21" ht="13.5" thickBot="1">
      <c r="A18" s="749"/>
      <c r="B18" s="751"/>
      <c r="C18" s="753"/>
      <c r="D18" s="32"/>
      <c r="E18" s="34">
        <f>C17*E17</f>
        <v>164.00495735999999</v>
      </c>
      <c r="F18" s="32">
        <f>C17*F17</f>
        <v>1185.8300826399998</v>
      </c>
      <c r="G18" s="32"/>
      <c r="H18" s="32"/>
      <c r="I18" s="32"/>
      <c r="J18" s="32"/>
      <c r="K18" s="32"/>
      <c r="L18" s="32"/>
      <c r="M18" s="32"/>
      <c r="N18" s="32"/>
      <c r="O18" s="61"/>
      <c r="P18" s="33"/>
      <c r="Q18" s="33"/>
    </row>
    <row r="19" spans="1:21">
      <c r="A19" s="748" t="s">
        <v>13</v>
      </c>
      <c r="B19" s="750" t="s">
        <v>56</v>
      </c>
      <c r="C19" s="752">
        <f>ORÇAMENTO!H29</f>
        <v>116.24039999999999</v>
      </c>
      <c r="D19" s="30"/>
      <c r="E19" s="31"/>
      <c r="F19" s="31"/>
      <c r="G19" s="64">
        <v>1</v>
      </c>
      <c r="H19" s="31"/>
      <c r="I19" s="31"/>
      <c r="J19" s="31"/>
      <c r="K19" s="31"/>
      <c r="L19" s="31"/>
      <c r="M19" s="31"/>
      <c r="N19" s="31"/>
      <c r="O19" s="60"/>
      <c r="P19" s="33"/>
      <c r="Q19" s="33"/>
    </row>
    <row r="20" spans="1:21" ht="13.5" thickBot="1">
      <c r="A20" s="749"/>
      <c r="B20" s="751"/>
      <c r="C20" s="753"/>
      <c r="D20" s="32"/>
      <c r="E20" s="34"/>
      <c r="F20" s="32"/>
      <c r="G20" s="32">
        <f>C19*G19</f>
        <v>116.24039999999999</v>
      </c>
      <c r="H20" s="32"/>
      <c r="I20" s="32"/>
      <c r="J20" s="32"/>
      <c r="K20" s="32"/>
      <c r="L20" s="32"/>
      <c r="M20" s="32"/>
      <c r="N20" s="32"/>
      <c r="O20" s="61"/>
      <c r="P20" s="33"/>
      <c r="Q20" s="33"/>
    </row>
    <row r="21" spans="1:21">
      <c r="A21" s="748" t="s">
        <v>19</v>
      </c>
      <c r="B21" s="750" t="s">
        <v>37</v>
      </c>
      <c r="C21" s="752">
        <f>ORÇAMENTO!H41</f>
        <v>21090.722799999996</v>
      </c>
      <c r="D21" s="30"/>
      <c r="E21" s="31"/>
      <c r="F21" s="31"/>
      <c r="G21" s="31"/>
      <c r="H21" s="64">
        <v>0.6129</v>
      </c>
      <c r="I21" s="64">
        <v>0.3871</v>
      </c>
      <c r="J21" s="31"/>
      <c r="K21" s="31"/>
      <c r="L21" s="31"/>
      <c r="M21" s="31"/>
      <c r="N21" s="31"/>
      <c r="O21" s="60"/>
      <c r="P21" s="33"/>
      <c r="Q21" s="33"/>
    </row>
    <row r="22" spans="1:21" ht="13.5" thickBot="1">
      <c r="A22" s="749"/>
      <c r="B22" s="751"/>
      <c r="C22" s="753"/>
      <c r="D22" s="32"/>
      <c r="E22" s="34"/>
      <c r="F22" s="32"/>
      <c r="G22" s="32"/>
      <c r="H22" s="32">
        <f>C21*H21</f>
        <v>12926.504004119997</v>
      </c>
      <c r="I22" s="32">
        <f>C21*I21</f>
        <v>8164.2187958799987</v>
      </c>
      <c r="J22" s="32"/>
      <c r="K22" s="32"/>
      <c r="L22" s="32"/>
      <c r="M22" s="32"/>
      <c r="N22" s="32"/>
      <c r="O22" s="61"/>
      <c r="P22" s="33"/>
      <c r="Q22" s="33"/>
    </row>
    <row r="23" spans="1:21">
      <c r="A23" s="748" t="s">
        <v>20</v>
      </c>
      <c r="B23" s="750" t="s">
        <v>38</v>
      </c>
      <c r="C23" s="752">
        <f>ORÇAMENTO!H50</f>
        <v>5633.3341999999993</v>
      </c>
      <c r="D23" s="30"/>
      <c r="E23" s="31"/>
      <c r="F23" s="31"/>
      <c r="G23" s="31"/>
      <c r="H23" s="31"/>
      <c r="I23" s="31"/>
      <c r="J23" s="64">
        <v>1</v>
      </c>
      <c r="K23" s="31"/>
      <c r="L23" s="31"/>
      <c r="M23" s="31"/>
      <c r="N23" s="31"/>
      <c r="O23" s="60"/>
      <c r="P23" s="33"/>
      <c r="Q23" s="33"/>
    </row>
    <row r="24" spans="1:21" ht="13.5" thickBot="1">
      <c r="A24" s="749"/>
      <c r="B24" s="751"/>
      <c r="C24" s="753"/>
      <c r="D24" s="32"/>
      <c r="E24" s="32"/>
      <c r="F24" s="32"/>
      <c r="G24" s="32"/>
      <c r="H24" s="32"/>
      <c r="I24" s="32"/>
      <c r="J24" s="32">
        <f>C23*J23</f>
        <v>5633.3341999999993</v>
      </c>
      <c r="K24" s="32"/>
      <c r="L24" s="32"/>
      <c r="M24" s="32"/>
      <c r="N24" s="32"/>
      <c r="O24" s="61"/>
      <c r="P24" s="33"/>
      <c r="Q24" s="33"/>
    </row>
    <row r="25" spans="1:21">
      <c r="A25" s="748" t="s">
        <v>22</v>
      </c>
      <c r="B25" s="750" t="s">
        <v>44</v>
      </c>
      <c r="C25" s="752">
        <f>ORÇAMENTO!H59</f>
        <v>4626.3328799999999</v>
      </c>
      <c r="D25" s="30"/>
      <c r="E25" s="31"/>
      <c r="F25" s="31"/>
      <c r="G25" s="64">
        <v>0.8</v>
      </c>
      <c r="H25" s="64">
        <v>0.2</v>
      </c>
      <c r="I25" s="31"/>
      <c r="J25" s="31"/>
      <c r="K25" s="455"/>
      <c r="L25" s="456"/>
      <c r="M25" s="456"/>
      <c r="N25" s="456"/>
      <c r="O25" s="455"/>
      <c r="P25" s="33"/>
      <c r="Q25" s="33"/>
    </row>
    <row r="26" spans="1:21" ht="13.5" thickBot="1">
      <c r="A26" s="749"/>
      <c r="B26" s="751"/>
      <c r="C26" s="753"/>
      <c r="D26" s="32"/>
      <c r="E26" s="32"/>
      <c r="F26" s="32"/>
      <c r="G26" s="32">
        <f>C25*G25</f>
        <v>3701.0663039999999</v>
      </c>
      <c r="H26" s="32">
        <f>C25*H25</f>
        <v>925.26657599999999</v>
      </c>
      <c r="I26" s="32"/>
      <c r="J26" s="32"/>
      <c r="K26" s="457"/>
      <c r="L26" s="458"/>
      <c r="M26" s="459"/>
      <c r="N26" s="459"/>
      <c r="O26" s="460"/>
      <c r="P26" s="33"/>
      <c r="Q26" s="33"/>
    </row>
    <row r="27" spans="1:21" ht="12.75" customHeight="1">
      <c r="A27" s="748" t="s">
        <v>25</v>
      </c>
      <c r="B27" s="750" t="s">
        <v>57</v>
      </c>
      <c r="C27" s="752">
        <f>ORÇAMENTO!H66</f>
        <v>3105.1130000000003</v>
      </c>
      <c r="D27" s="30"/>
      <c r="E27" s="31"/>
      <c r="F27" s="64">
        <v>0.7</v>
      </c>
      <c r="G27" s="64">
        <v>0.3</v>
      </c>
      <c r="H27" s="31"/>
      <c r="I27" s="31"/>
      <c r="J27" s="31"/>
      <c r="K27" s="461"/>
      <c r="L27" s="456"/>
      <c r="M27" s="455"/>
      <c r="N27" s="456"/>
      <c r="O27" s="455"/>
      <c r="P27" s="33"/>
      <c r="Q27" s="33"/>
    </row>
    <row r="28" spans="1:21" ht="13.5" thickBot="1">
      <c r="A28" s="749"/>
      <c r="B28" s="751"/>
      <c r="C28" s="753"/>
      <c r="D28" s="32"/>
      <c r="E28" s="32"/>
      <c r="F28" s="32">
        <f>C27*F27</f>
        <v>2173.5790999999999</v>
      </c>
      <c r="G28" s="32">
        <f>C27*G27</f>
        <v>931.53390000000002</v>
      </c>
      <c r="H28" s="32"/>
      <c r="I28" s="32"/>
      <c r="J28" s="32"/>
      <c r="K28" s="462"/>
      <c r="L28" s="463"/>
      <c r="M28" s="457"/>
      <c r="N28" s="459"/>
      <c r="O28" s="460"/>
      <c r="P28" s="33"/>
      <c r="Q28" s="33"/>
    </row>
    <row r="29" spans="1:21">
      <c r="A29" s="748" t="s">
        <v>27</v>
      </c>
      <c r="B29" s="750" t="s">
        <v>46</v>
      </c>
      <c r="C29" s="752">
        <f>ORÇAMENTO!H72</f>
        <v>1029.05836</v>
      </c>
      <c r="D29" s="30"/>
      <c r="E29" s="31"/>
      <c r="F29" s="31"/>
      <c r="G29" s="31"/>
      <c r="H29" s="31"/>
      <c r="I29" s="31"/>
      <c r="J29" s="64">
        <v>1</v>
      </c>
      <c r="K29" s="456"/>
      <c r="L29" s="456"/>
      <c r="M29" s="456"/>
      <c r="N29" s="456"/>
      <c r="O29" s="455"/>
      <c r="P29" s="33"/>
      <c r="Q29" s="33"/>
    </row>
    <row r="30" spans="1:21" ht="13.5" thickBot="1">
      <c r="A30" s="749"/>
      <c r="B30" s="751"/>
      <c r="C30" s="753"/>
      <c r="D30" s="32"/>
      <c r="E30" s="32"/>
      <c r="F30" s="32"/>
      <c r="G30" s="32"/>
      <c r="H30" s="32"/>
      <c r="I30" s="32"/>
      <c r="J30" s="32">
        <f>C29</f>
        <v>1029.05836</v>
      </c>
      <c r="K30" s="459"/>
      <c r="L30" s="459"/>
      <c r="M30" s="459"/>
      <c r="N30" s="459"/>
      <c r="O30" s="457"/>
      <c r="P30" s="33"/>
      <c r="Q30" s="33"/>
    </row>
    <row r="31" spans="1:21" ht="6.75" customHeight="1" thickBot="1">
      <c r="A31" s="35"/>
      <c r="B31" s="36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62"/>
      <c r="P31" s="33"/>
      <c r="Q31" s="33"/>
    </row>
    <row r="32" spans="1:21" ht="13.5" customHeight="1">
      <c r="A32" s="763" t="s">
        <v>224</v>
      </c>
      <c r="B32" s="764"/>
      <c r="C32" s="491">
        <f>SUM(C15:C30)</f>
        <v>37854.582279999995</v>
      </c>
      <c r="D32" s="492">
        <f>D16</f>
        <v>903.94560000000001</v>
      </c>
      <c r="E32" s="492">
        <f>E18</f>
        <v>164.00495735999999</v>
      </c>
      <c r="F32" s="492">
        <f>F18+F28</f>
        <v>3359.4091826399999</v>
      </c>
      <c r="G32" s="492">
        <f>G20+G26+G28</f>
        <v>4748.840604</v>
      </c>
      <c r="H32" s="492">
        <f>H22+H26</f>
        <v>13851.770580119997</v>
      </c>
      <c r="I32" s="492">
        <f>I22</f>
        <v>8164.2187958799987</v>
      </c>
      <c r="J32" s="492">
        <f>J24+J30</f>
        <v>6662.3925599999993</v>
      </c>
      <c r="K32" s="492"/>
      <c r="L32" s="492"/>
      <c r="M32" s="492"/>
      <c r="N32" s="492"/>
      <c r="O32" s="493"/>
      <c r="P32" s="33"/>
      <c r="Q32" s="33"/>
      <c r="U32" s="454">
        <f>SUM(D32:J32)</f>
        <v>37854.582279999995</v>
      </c>
    </row>
    <row r="33" spans="1:15">
      <c r="A33" s="768" t="s">
        <v>230</v>
      </c>
      <c r="B33" s="769"/>
      <c r="C33" s="494">
        <f>C32*0.2672</f>
        <v>10114.744385215998</v>
      </c>
      <c r="D33" s="494">
        <f t="shared" ref="D33:J33" si="0">D32*0.2672</f>
        <v>241.53426432000001</v>
      </c>
      <c r="E33" s="494">
        <f t="shared" si="0"/>
        <v>43.822124606591998</v>
      </c>
      <c r="F33" s="494">
        <f t="shared" si="0"/>
        <v>897.63413360140794</v>
      </c>
      <c r="G33" s="494">
        <f t="shared" si="0"/>
        <v>1268.8902093888</v>
      </c>
      <c r="H33" s="494">
        <f t="shared" si="0"/>
        <v>3701.1930990080632</v>
      </c>
      <c r="I33" s="494">
        <f t="shared" si="0"/>
        <v>2181.4792622591358</v>
      </c>
      <c r="J33" s="494">
        <f t="shared" si="0"/>
        <v>1780.1912920319999</v>
      </c>
      <c r="K33" s="359"/>
      <c r="L33" s="359"/>
      <c r="M33" s="359"/>
      <c r="N33" s="359"/>
      <c r="O33" s="498"/>
    </row>
    <row r="34" spans="1:15">
      <c r="A34" s="770" t="s">
        <v>164</v>
      </c>
      <c r="B34" s="771"/>
      <c r="C34" s="495">
        <f>C33+C32</f>
        <v>47969.326665215995</v>
      </c>
      <c r="D34" s="495">
        <f t="shared" ref="D34:J34" si="1">D33+D32</f>
        <v>1145.4798643199999</v>
      </c>
      <c r="E34" s="495">
        <f t="shared" si="1"/>
        <v>207.827081966592</v>
      </c>
      <c r="F34" s="495">
        <f t="shared" si="1"/>
        <v>4257.0433162414083</v>
      </c>
      <c r="G34" s="495">
        <f t="shared" si="1"/>
        <v>6017.7308133888</v>
      </c>
      <c r="H34" s="495">
        <f t="shared" si="1"/>
        <v>17552.963679128061</v>
      </c>
      <c r="I34" s="495">
        <f t="shared" si="1"/>
        <v>10345.698058139134</v>
      </c>
      <c r="J34" s="495">
        <f t="shared" si="1"/>
        <v>8442.5838520319994</v>
      </c>
      <c r="K34" s="359"/>
      <c r="L34" s="359"/>
      <c r="M34" s="359"/>
      <c r="N34" s="359"/>
      <c r="O34" s="498"/>
    </row>
    <row r="35" spans="1:15">
      <c r="A35" s="499"/>
      <c r="B35" s="496"/>
      <c r="C35" s="497"/>
      <c r="D35" s="497"/>
      <c r="E35" s="497"/>
      <c r="F35" s="497"/>
      <c r="G35" s="497"/>
      <c r="H35" s="497"/>
      <c r="I35" s="497"/>
      <c r="J35" s="497"/>
      <c r="K35" s="458"/>
      <c r="L35" s="458"/>
      <c r="M35" s="458"/>
      <c r="N35" s="458"/>
      <c r="O35" s="500"/>
    </row>
    <row r="36" spans="1:15">
      <c r="A36" s="499"/>
      <c r="B36" s="496"/>
      <c r="C36" s="497"/>
      <c r="D36" s="497"/>
      <c r="E36" s="497"/>
      <c r="F36" s="497"/>
      <c r="G36" s="497"/>
      <c r="H36" s="497"/>
      <c r="I36" s="497"/>
      <c r="J36" s="497"/>
      <c r="K36" s="458"/>
      <c r="L36" s="458"/>
      <c r="M36" s="458"/>
      <c r="N36" s="458"/>
      <c r="O36" s="500"/>
    </row>
    <row r="37" spans="1:15" ht="12.75" customHeight="1">
      <c r="A37" s="765" t="s">
        <v>31</v>
      </c>
      <c r="B37" s="766"/>
      <c r="C37" s="766"/>
      <c r="D37" s="766"/>
      <c r="E37" s="766"/>
      <c r="F37" s="766"/>
      <c r="G37" s="766"/>
      <c r="H37" s="766"/>
      <c r="I37" s="766"/>
      <c r="J37" s="766"/>
      <c r="K37" s="766"/>
      <c r="L37" s="766"/>
      <c r="M37" s="766"/>
      <c r="N37" s="766"/>
      <c r="O37" s="767"/>
    </row>
    <row r="38" spans="1:15">
      <c r="A38" s="757" t="s">
        <v>49</v>
      </c>
      <c r="B38" s="758"/>
      <c r="C38" s="758"/>
      <c r="D38" s="758"/>
      <c r="E38" s="758"/>
      <c r="F38" s="758"/>
      <c r="G38" s="758"/>
      <c r="H38" s="758"/>
      <c r="I38" s="758"/>
      <c r="J38" s="758"/>
      <c r="K38" s="758"/>
      <c r="L38" s="758"/>
      <c r="M38" s="758"/>
      <c r="N38" s="758"/>
      <c r="O38" s="759"/>
    </row>
    <row r="39" spans="1:15">
      <c r="A39" s="757" t="s">
        <v>48</v>
      </c>
      <c r="B39" s="758"/>
      <c r="C39" s="758"/>
      <c r="D39" s="758"/>
      <c r="E39" s="758"/>
      <c r="F39" s="758"/>
      <c r="G39" s="758"/>
      <c r="H39" s="758"/>
      <c r="I39" s="758"/>
      <c r="J39" s="758"/>
      <c r="K39" s="758"/>
      <c r="L39" s="758"/>
      <c r="M39" s="758"/>
      <c r="N39" s="758"/>
      <c r="O39" s="759"/>
    </row>
    <row r="40" spans="1:15" ht="13.5" thickBot="1">
      <c r="A40" s="760" t="s">
        <v>52</v>
      </c>
      <c r="B40" s="761"/>
      <c r="C40" s="761"/>
      <c r="D40" s="761"/>
      <c r="E40" s="761"/>
      <c r="F40" s="761"/>
      <c r="G40" s="761"/>
      <c r="H40" s="761"/>
      <c r="I40" s="761"/>
      <c r="J40" s="761"/>
      <c r="K40" s="761"/>
      <c r="L40" s="761"/>
      <c r="M40" s="761"/>
      <c r="N40" s="761"/>
      <c r="O40" s="762"/>
    </row>
  </sheetData>
  <mergeCells count="39">
    <mergeCell ref="A39:O39"/>
    <mergeCell ref="A40:O40"/>
    <mergeCell ref="A29:A30"/>
    <mergeCell ref="B29:B30"/>
    <mergeCell ref="C29:C30"/>
    <mergeCell ref="A32:B32"/>
    <mergeCell ref="A37:O37"/>
    <mergeCell ref="A38:O38"/>
    <mergeCell ref="A33:B33"/>
    <mergeCell ref="A34:B34"/>
    <mergeCell ref="A25:A26"/>
    <mergeCell ref="B25:B26"/>
    <mergeCell ref="C25:C26"/>
    <mergeCell ref="A27:A28"/>
    <mergeCell ref="B27:B28"/>
    <mergeCell ref="C27:C28"/>
    <mergeCell ref="A21:A22"/>
    <mergeCell ref="B21:B22"/>
    <mergeCell ref="C21:C22"/>
    <mergeCell ref="A23:A24"/>
    <mergeCell ref="B23:B24"/>
    <mergeCell ref="C23:C24"/>
    <mergeCell ref="A17:A18"/>
    <mergeCell ref="B17:B18"/>
    <mergeCell ref="C17:C18"/>
    <mergeCell ref="A19:A20"/>
    <mergeCell ref="B19:B20"/>
    <mergeCell ref="C19:C20"/>
    <mergeCell ref="A15:A16"/>
    <mergeCell ref="B15:B16"/>
    <mergeCell ref="C15:C16"/>
    <mergeCell ref="A13:A14"/>
    <mergeCell ref="B13:B14"/>
    <mergeCell ref="C13:C14"/>
    <mergeCell ref="B4:F6"/>
    <mergeCell ref="A7:O7"/>
    <mergeCell ref="A9:E9"/>
    <mergeCell ref="F9:O9"/>
    <mergeCell ref="A10:C10"/>
  </mergeCells>
  <pageMargins left="0.25" right="0.25" top="0.75" bottom="0.75" header="0.3" footer="0.3"/>
  <pageSetup paperSize="9" scale="8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>
      <selection activeCell="A24" sqref="A24"/>
    </sheetView>
  </sheetViews>
  <sheetFormatPr defaultRowHeight="12.75"/>
  <cols>
    <col min="1" max="1" width="47.7109375" customWidth="1"/>
  </cols>
  <sheetData>
    <row r="1" spans="1:1">
      <c r="A1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 ht="123.75">
      <c r="A20" s="114" t="s">
        <v>157</v>
      </c>
    </row>
    <row r="21" spans="1:1" ht="178.5">
      <c r="A21" s="169" t="s">
        <v>158</v>
      </c>
    </row>
    <row r="22" spans="1:1" ht="51">
      <c r="A22" s="169" t="s">
        <v>159</v>
      </c>
    </row>
    <row r="23" spans="1:1">
      <c r="A23" t="s">
        <v>161</v>
      </c>
    </row>
    <row r="26" spans="1:1">
      <c r="A26" t="s">
        <v>160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ORÇAMENTO</vt:lpstr>
      <vt:lpstr>MEMORIAL CÁLCULO</vt:lpstr>
      <vt:lpstr>BDI</vt:lpstr>
      <vt:lpstr>CRON</vt:lpstr>
      <vt:lpstr>Plan1</vt:lpstr>
      <vt:lpstr>BDI!Area_de_impressao</vt:lpstr>
      <vt:lpstr>CRON!Area_de_impressao</vt:lpstr>
      <vt:lpstr>'MEMORIAL CÁLCULO'!Area_de_impressao</vt:lpstr>
      <vt:lpstr>ORÇAMENTO!Area_de_impressao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de Mello Filho</dc:creator>
  <cp:lastModifiedBy>Licitação</cp:lastModifiedBy>
  <cp:lastPrinted>2023-12-20T12:33:36Z</cp:lastPrinted>
  <dcterms:created xsi:type="dcterms:W3CDTF">2013-06-19T19:25:03Z</dcterms:created>
  <dcterms:modified xsi:type="dcterms:W3CDTF">2023-12-20T19:49:46Z</dcterms:modified>
</cp:coreProperties>
</file>